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360" windowHeight="7650" tabRatio="619" activeTab="1"/>
  </bookViews>
  <sheets>
    <sheet name="Міста" sheetId="3" r:id="rId1"/>
    <sheet name="Райони" sheetId="2" r:id="rId2"/>
  </sheets>
  <definedNames>
    <definedName name="_xlnm.Print_Titles" localSheetId="0">Міста!$A:$A</definedName>
    <definedName name="_xlnm.Print_Titles" localSheetId="1">Райони!$A:$A</definedName>
    <definedName name="_xlnm.Print_Area" localSheetId="0">Міста!$A$1:$BM$16</definedName>
    <definedName name="_xlnm.Print_Area" localSheetId="1">Райони!$A$1:$BU$28</definedName>
  </definedNames>
  <calcPr calcId="144525"/>
</workbook>
</file>

<file path=xl/calcChain.xml><?xml version="1.0" encoding="utf-8"?>
<calcChain xmlns="http://schemas.openxmlformats.org/spreadsheetml/2006/main">
  <c r="AU14" i="3" l="1"/>
  <c r="AU13" i="3"/>
  <c r="AU12" i="3"/>
  <c r="AU11" i="3"/>
  <c r="AU10" i="3"/>
  <c r="AU9" i="3"/>
  <c r="AU8" i="3"/>
  <c r="AU6" i="3"/>
  <c r="BU7" i="2" l="1"/>
  <c r="BT7" i="2"/>
  <c r="D7" i="2"/>
  <c r="AH10" i="3" l="1"/>
  <c r="AH14" i="3"/>
  <c r="AG7" i="3"/>
  <c r="AG8" i="3"/>
  <c r="AG9" i="3"/>
  <c r="AG10" i="3"/>
  <c r="AG11" i="3"/>
  <c r="AG12" i="3"/>
  <c r="AG13" i="3"/>
  <c r="AG14" i="3"/>
  <c r="AG6" i="3"/>
  <c r="AD6" i="3"/>
  <c r="AF16" i="3"/>
  <c r="AC16" i="3"/>
  <c r="AF15" i="3"/>
  <c r="AH7" i="3" s="1"/>
  <c r="AC15" i="3"/>
  <c r="AE6" i="3" s="1"/>
  <c r="AO11" i="2"/>
  <c r="AO15" i="2"/>
  <c r="AO19" i="2"/>
  <c r="AO23" i="2"/>
  <c r="AO7" i="2"/>
  <c r="AN8" i="2"/>
  <c r="AN9" i="2"/>
  <c r="AN10" i="2"/>
  <c r="AN11" i="2"/>
  <c r="AN12" i="2"/>
  <c r="AN13" i="2"/>
  <c r="AN14" i="2"/>
  <c r="AN15" i="2"/>
  <c r="AN16" i="2"/>
  <c r="AN17" i="2"/>
  <c r="AN18" i="2"/>
  <c r="AN19" i="2"/>
  <c r="AN20" i="2"/>
  <c r="AN21" i="2"/>
  <c r="AN22" i="2"/>
  <c r="AN23" i="2"/>
  <c r="AN24" i="2"/>
  <c r="AN25" i="2"/>
  <c r="AN26" i="2"/>
  <c r="AN7" i="2"/>
  <c r="AK7" i="2"/>
  <c r="AM28" i="2"/>
  <c r="AO9" i="2" s="1"/>
  <c r="AJ28" i="2"/>
  <c r="AM27" i="2"/>
  <c r="AO8" i="2" s="1"/>
  <c r="AJ27" i="2"/>
  <c r="AL7" i="2" s="1"/>
  <c r="BM9" i="2"/>
  <c r="BM13" i="2"/>
  <c r="BM17" i="2"/>
  <c r="BM21" i="2"/>
  <c r="BM25" i="2"/>
  <c r="BK28" i="2"/>
  <c r="BM10" i="2" s="1"/>
  <c r="BH28" i="2"/>
  <c r="BJ11" i="2" s="1"/>
  <c r="BK27" i="2"/>
  <c r="BH27" i="2"/>
  <c r="BJ10" i="2" s="1"/>
  <c r="BL8" i="2"/>
  <c r="BL9" i="2"/>
  <c r="BL10" i="2"/>
  <c r="BL11" i="2"/>
  <c r="BL12" i="2"/>
  <c r="BL13" i="2"/>
  <c r="BL14" i="2"/>
  <c r="BL15" i="2"/>
  <c r="BL16" i="2"/>
  <c r="BL17" i="2"/>
  <c r="BL18" i="2"/>
  <c r="BL19" i="2"/>
  <c r="BL20" i="2"/>
  <c r="BL21" i="2"/>
  <c r="BL22" i="2"/>
  <c r="BL23" i="2"/>
  <c r="BL24" i="2"/>
  <c r="BL25" i="2"/>
  <c r="BL26" i="2"/>
  <c r="BL7" i="2"/>
  <c r="BJ9" i="2"/>
  <c r="BJ13" i="2"/>
  <c r="BJ17" i="2"/>
  <c r="BJ21" i="2"/>
  <c r="BJ25" i="2"/>
  <c r="BI8" i="2"/>
  <c r="BI9" i="2"/>
  <c r="BI10" i="2"/>
  <c r="BI11" i="2"/>
  <c r="BI12" i="2"/>
  <c r="BI13" i="2"/>
  <c r="BI14" i="2"/>
  <c r="BI15" i="2"/>
  <c r="BI16" i="2"/>
  <c r="BI17" i="2"/>
  <c r="BI18" i="2"/>
  <c r="BI19" i="2"/>
  <c r="BI20" i="2"/>
  <c r="BI21" i="2"/>
  <c r="BI22" i="2"/>
  <c r="BI23" i="2"/>
  <c r="BI24" i="2"/>
  <c r="BI25" i="2"/>
  <c r="BI26" i="2"/>
  <c r="BI7" i="2"/>
  <c r="AY28" i="2"/>
  <c r="BE27" i="2"/>
  <c r="BE9" i="3"/>
  <c r="BE13" i="3"/>
  <c r="BC16" i="3"/>
  <c r="BE10" i="3" s="1"/>
  <c r="BC15" i="3"/>
  <c r="BE6" i="3" s="1"/>
  <c r="BD7" i="3"/>
  <c r="BD8" i="3"/>
  <c r="BD9" i="3"/>
  <c r="BD10" i="3"/>
  <c r="BD11" i="3"/>
  <c r="BD12" i="3"/>
  <c r="BD13" i="3"/>
  <c r="BD14" i="3"/>
  <c r="BD6" i="3"/>
  <c r="BA7" i="3"/>
  <c r="BA8" i="3"/>
  <c r="BA9" i="3"/>
  <c r="BA10" i="3"/>
  <c r="BA11" i="3"/>
  <c r="BA12" i="3"/>
  <c r="BA13" i="3"/>
  <c r="BA14" i="3"/>
  <c r="BA6" i="3"/>
  <c r="BJ20" i="2" l="1"/>
  <c r="AH12" i="3"/>
  <c r="AH8" i="3"/>
  <c r="BE12" i="3"/>
  <c r="BE8" i="3"/>
  <c r="BJ24" i="2"/>
  <c r="BJ16" i="2"/>
  <c r="BJ12" i="2"/>
  <c r="BJ8" i="2"/>
  <c r="BM24" i="2"/>
  <c r="BM20" i="2"/>
  <c r="BM16" i="2"/>
  <c r="BM12" i="2"/>
  <c r="BM8" i="2"/>
  <c r="AO26" i="2"/>
  <c r="AO22" i="2"/>
  <c r="AO18" i="2"/>
  <c r="AO14" i="2"/>
  <c r="AO10" i="2"/>
  <c r="AH13" i="3"/>
  <c r="AH9" i="3"/>
  <c r="BE11" i="3"/>
  <c r="BE7" i="3"/>
  <c r="BJ7" i="2"/>
  <c r="BJ23" i="2"/>
  <c r="BJ19" i="2"/>
  <c r="BJ15" i="2"/>
  <c r="BM7" i="2"/>
  <c r="BM23" i="2"/>
  <c r="BM19" i="2"/>
  <c r="BM15" i="2"/>
  <c r="BM11" i="2"/>
  <c r="AO25" i="2"/>
  <c r="AO21" i="2"/>
  <c r="AO17" i="2"/>
  <c r="AO13" i="2"/>
  <c r="BE14" i="3"/>
  <c r="BJ26" i="2"/>
  <c r="BJ22" i="2"/>
  <c r="BJ18" i="2"/>
  <c r="BJ14" i="2"/>
  <c r="BM26" i="2"/>
  <c r="BM22" i="2"/>
  <c r="BM18" i="2"/>
  <c r="BM14" i="2"/>
  <c r="AO24" i="2"/>
  <c r="AO20" i="2"/>
  <c r="AO16" i="2"/>
  <c r="AO12" i="2"/>
  <c r="AH6" i="3"/>
  <c r="AH11" i="3"/>
  <c r="AZ16" i="3"/>
  <c r="AW16" i="3"/>
  <c r="AZ15" i="3"/>
  <c r="AT15" i="3"/>
  <c r="J10" i="3"/>
  <c r="J14" i="3"/>
  <c r="I7" i="3"/>
  <c r="I8" i="3"/>
  <c r="I9" i="3"/>
  <c r="I10" i="3"/>
  <c r="I11" i="3"/>
  <c r="I12" i="3"/>
  <c r="I13" i="3"/>
  <c r="I14" i="3"/>
  <c r="I6" i="3"/>
  <c r="F6" i="3"/>
  <c r="H16" i="3"/>
  <c r="E16" i="3"/>
  <c r="H15" i="3"/>
  <c r="J7" i="3" s="1"/>
  <c r="E15" i="3"/>
  <c r="G6" i="3" s="1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7" i="2"/>
  <c r="F7" i="2"/>
  <c r="J18" i="2"/>
  <c r="H28" i="2"/>
  <c r="J8" i="2" s="1"/>
  <c r="E28" i="2"/>
  <c r="H27" i="2"/>
  <c r="J10" i="2" s="1"/>
  <c r="E27" i="2"/>
  <c r="J13" i="3" l="1"/>
  <c r="J9" i="3"/>
  <c r="BB8" i="3"/>
  <c r="BB12" i="3"/>
  <c r="BB9" i="3"/>
  <c r="BB13" i="3"/>
  <c r="BB10" i="3"/>
  <c r="BB14" i="3"/>
  <c r="BB7" i="3"/>
  <c r="BB11" i="3"/>
  <c r="BB6" i="3"/>
  <c r="J14" i="2"/>
  <c r="G7" i="2"/>
  <c r="J26" i="2"/>
  <c r="J12" i="3"/>
  <c r="J8" i="3"/>
  <c r="J11" i="2"/>
  <c r="J22" i="2"/>
  <c r="J6" i="3"/>
  <c r="J11" i="3"/>
  <c r="J25" i="2"/>
  <c r="J21" i="2"/>
  <c r="J17" i="2"/>
  <c r="J13" i="2"/>
  <c r="J9" i="2"/>
  <c r="J24" i="2"/>
  <c r="J20" i="2"/>
  <c r="J16" i="2"/>
  <c r="J12" i="2"/>
  <c r="J7" i="2"/>
  <c r="J23" i="2"/>
  <c r="J19" i="2"/>
  <c r="J15" i="2"/>
  <c r="AA8" i="2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7" i="2"/>
  <c r="R7" i="2"/>
  <c r="Z28" i="2"/>
  <c r="W28" i="2"/>
  <c r="T28" i="2"/>
  <c r="Q28" i="2"/>
  <c r="Z27" i="2"/>
  <c r="AB8" i="2" s="1"/>
  <c r="W27" i="2"/>
  <c r="Y8" i="2" s="1"/>
  <c r="T27" i="2"/>
  <c r="V7" i="2" s="1"/>
  <c r="Q27" i="2"/>
  <c r="S7" i="2" s="1"/>
  <c r="AA7" i="3"/>
  <c r="AA8" i="3"/>
  <c r="AA9" i="3"/>
  <c r="AA10" i="3"/>
  <c r="AA11" i="3"/>
  <c r="AA12" i="3"/>
  <c r="AA13" i="3"/>
  <c r="AA14" i="3"/>
  <c r="AA6" i="3"/>
  <c r="X7" i="3"/>
  <c r="X8" i="3"/>
  <c r="X9" i="3"/>
  <c r="X10" i="3"/>
  <c r="X11" i="3"/>
  <c r="X12" i="3"/>
  <c r="X13" i="3"/>
  <c r="X14" i="3"/>
  <c r="X6" i="3"/>
  <c r="U6" i="3"/>
  <c r="AB13" i="3"/>
  <c r="Z16" i="3"/>
  <c r="W16" i="3"/>
  <c r="T16" i="3"/>
  <c r="Q16" i="3"/>
  <c r="Z15" i="3"/>
  <c r="AB8" i="3" s="1"/>
  <c r="W15" i="3"/>
  <c r="Y7" i="3" s="1"/>
  <c r="T15" i="3"/>
  <c r="V10" i="3" s="1"/>
  <c r="U7" i="3"/>
  <c r="U8" i="3"/>
  <c r="U9" i="3"/>
  <c r="U10" i="3"/>
  <c r="U11" i="3"/>
  <c r="U12" i="3"/>
  <c r="U13" i="3"/>
  <c r="U14" i="3"/>
  <c r="AB12" i="3" l="1"/>
  <c r="Y22" i="2"/>
  <c r="AB23" i="2"/>
  <c r="Y12" i="3"/>
  <c r="AB9" i="3"/>
  <c r="Y19" i="2"/>
  <c r="AB19" i="2"/>
  <c r="Y8" i="3"/>
  <c r="V11" i="2"/>
  <c r="Y14" i="2"/>
  <c r="AB15" i="2"/>
  <c r="Y7" i="2"/>
  <c r="Y11" i="2"/>
  <c r="V23" i="2"/>
  <c r="V19" i="2"/>
  <c r="Y26" i="2"/>
  <c r="Y18" i="2"/>
  <c r="Y10" i="2"/>
  <c r="V15" i="2"/>
  <c r="Y23" i="2"/>
  <c r="Y15" i="2"/>
  <c r="AB7" i="2"/>
  <c r="AB11" i="2"/>
  <c r="V26" i="2"/>
  <c r="V22" i="2"/>
  <c r="V18" i="2"/>
  <c r="V14" i="2"/>
  <c r="V10" i="2"/>
  <c r="AB26" i="2"/>
  <c r="AB22" i="2"/>
  <c r="AB18" i="2"/>
  <c r="AB14" i="2"/>
  <c r="AB10" i="2"/>
  <c r="V25" i="2"/>
  <c r="V21" i="2"/>
  <c r="V17" i="2"/>
  <c r="V13" i="2"/>
  <c r="V9" i="2"/>
  <c r="Y25" i="2"/>
  <c r="Y21" i="2"/>
  <c r="Y17" i="2"/>
  <c r="Y13" i="2"/>
  <c r="Y9" i="2"/>
  <c r="AB25" i="2"/>
  <c r="AB21" i="2"/>
  <c r="AB17" i="2"/>
  <c r="AB13" i="2"/>
  <c r="AB9" i="2"/>
  <c r="V24" i="2"/>
  <c r="V20" i="2"/>
  <c r="V16" i="2"/>
  <c r="V12" i="2"/>
  <c r="V8" i="2"/>
  <c r="Y24" i="2"/>
  <c r="Y20" i="2"/>
  <c r="Y16" i="2"/>
  <c r="Y12" i="2"/>
  <c r="AB24" i="2"/>
  <c r="AB20" i="2"/>
  <c r="AB16" i="2"/>
  <c r="AB12" i="2"/>
  <c r="V11" i="3"/>
  <c r="V14" i="3"/>
  <c r="Y6" i="3"/>
  <c r="V13" i="3"/>
  <c r="V9" i="3"/>
  <c r="Y14" i="3"/>
  <c r="Y10" i="3"/>
  <c r="AB6" i="3"/>
  <c r="AB11" i="3"/>
  <c r="AB7" i="3"/>
  <c r="T21" i="3"/>
  <c r="V12" i="3"/>
  <c r="V8" i="3"/>
  <c r="Y13" i="3"/>
  <c r="Y9" i="3"/>
  <c r="AB14" i="3"/>
  <c r="AB10" i="3"/>
  <c r="V6" i="3"/>
  <c r="V7" i="3"/>
  <c r="Y11" i="3"/>
  <c r="AZ7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Q15" i="3"/>
  <c r="S6" i="3" s="1"/>
  <c r="BE28" i="2"/>
  <c r="BF15" i="3"/>
  <c r="BN27" i="2"/>
  <c r="BN28" i="2"/>
  <c r="AX7" i="3"/>
  <c r="AX8" i="3"/>
  <c r="AX9" i="3"/>
  <c r="AX10" i="3"/>
  <c r="AX11" i="3"/>
  <c r="AX12" i="3"/>
  <c r="AX13" i="3"/>
  <c r="AI16" i="3"/>
  <c r="AI15" i="3"/>
  <c r="AS28" i="2"/>
  <c r="AS27" i="2"/>
  <c r="BQ28" i="2"/>
  <c r="BQ27" i="2"/>
  <c r="S23" i="2"/>
  <c r="N28" i="2"/>
  <c r="N27" i="2"/>
  <c r="P9" i="2" s="1"/>
  <c r="B27" i="2"/>
  <c r="G11" i="2"/>
  <c r="AY27" i="2"/>
  <c r="BA25" i="2" s="1"/>
  <c r="BC10" i="2"/>
  <c r="BC11" i="2"/>
  <c r="BC12" i="2"/>
  <c r="BC13" i="2"/>
  <c r="BC14" i="2"/>
  <c r="BC15" i="2"/>
  <c r="BC16" i="2"/>
  <c r="BC17" i="2"/>
  <c r="BC18" i="2"/>
  <c r="BC19" i="2"/>
  <c r="BC20" i="2"/>
  <c r="BC21" i="2"/>
  <c r="BC22" i="2"/>
  <c r="BC23" i="2"/>
  <c r="BC24" i="2"/>
  <c r="BC25" i="2"/>
  <c r="BC26" i="2"/>
  <c r="BC8" i="2"/>
  <c r="BC9" i="2"/>
  <c r="BC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7" i="2"/>
  <c r="K28" i="2"/>
  <c r="K2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7" i="2"/>
  <c r="BG7" i="3"/>
  <c r="BG8" i="3"/>
  <c r="BG9" i="3"/>
  <c r="BG10" i="3"/>
  <c r="BG11" i="3"/>
  <c r="BG12" i="3"/>
  <c r="BG13" i="3"/>
  <c r="BG14" i="3"/>
  <c r="BG6" i="3"/>
  <c r="K16" i="3"/>
  <c r="K15" i="3"/>
  <c r="P14" i="2"/>
  <c r="P20" i="2"/>
  <c r="P26" i="2"/>
  <c r="N16" i="3"/>
  <c r="N15" i="3"/>
  <c r="O7" i="3"/>
  <c r="O8" i="3"/>
  <c r="O9" i="3"/>
  <c r="O10" i="3"/>
  <c r="O11" i="3"/>
  <c r="O12" i="3"/>
  <c r="O13" i="3"/>
  <c r="O14" i="3"/>
  <c r="O6" i="3"/>
  <c r="L7" i="3"/>
  <c r="L8" i="3"/>
  <c r="L9" i="3"/>
  <c r="L10" i="3"/>
  <c r="L11" i="3"/>
  <c r="L12" i="3"/>
  <c r="L13" i="3"/>
  <c r="L14" i="3"/>
  <c r="L6" i="3"/>
  <c r="BJ6" i="3"/>
  <c r="B16" i="3"/>
  <c r="BR7" i="2"/>
  <c r="BO7" i="2"/>
  <c r="B28" i="2"/>
  <c r="AR16" i="3"/>
  <c r="AR15" i="3"/>
  <c r="AL15" i="3"/>
  <c r="BB27" i="2"/>
  <c r="BB28" i="2"/>
  <c r="BD23" i="2"/>
  <c r="AO16" i="3"/>
  <c r="AO15" i="3"/>
  <c r="AT26" i="2"/>
  <c r="AT25" i="2"/>
  <c r="AT24" i="2"/>
  <c r="AT23" i="2"/>
  <c r="AT22" i="2"/>
  <c r="AT21" i="2"/>
  <c r="AT20" i="2"/>
  <c r="AT19" i="2"/>
  <c r="AT18" i="2"/>
  <c r="AT17" i="2"/>
  <c r="AT16" i="2"/>
  <c r="AT15" i="2"/>
  <c r="AT14" i="2"/>
  <c r="AT13" i="2"/>
  <c r="AT12" i="2"/>
  <c r="AT11" i="2"/>
  <c r="AT10" i="2"/>
  <c r="AT9" i="2"/>
  <c r="AT8" i="2"/>
  <c r="AT7" i="2"/>
  <c r="AJ14" i="3"/>
  <c r="AJ13" i="3"/>
  <c r="AJ12" i="3"/>
  <c r="AJ11" i="3"/>
  <c r="AJ10" i="3"/>
  <c r="AJ9" i="3"/>
  <c r="AJ8" i="3"/>
  <c r="AJ7" i="3"/>
  <c r="AJ6" i="3"/>
  <c r="BR8" i="2"/>
  <c r="BR9" i="2"/>
  <c r="BR10" i="2"/>
  <c r="BR11" i="2"/>
  <c r="BR12" i="2"/>
  <c r="BR13" i="2"/>
  <c r="BR14" i="2"/>
  <c r="BR15" i="2"/>
  <c r="BR16" i="2"/>
  <c r="BR17" i="2"/>
  <c r="BR18" i="2"/>
  <c r="BR19" i="2"/>
  <c r="BR20" i="2"/>
  <c r="BR21" i="2"/>
  <c r="BR22" i="2"/>
  <c r="BR23" i="2"/>
  <c r="BR24" i="2"/>
  <c r="BR25" i="2"/>
  <c r="BR26" i="2"/>
  <c r="BO8" i="2"/>
  <c r="BO9" i="2"/>
  <c r="BO10" i="2"/>
  <c r="BO11" i="2"/>
  <c r="BO12" i="2"/>
  <c r="BO13" i="2"/>
  <c r="BO14" i="2"/>
  <c r="BO15" i="2"/>
  <c r="BO16" i="2"/>
  <c r="BO17" i="2"/>
  <c r="BO18" i="2"/>
  <c r="BO19" i="2"/>
  <c r="BO20" i="2"/>
  <c r="BO21" i="2"/>
  <c r="BO22" i="2"/>
  <c r="BO23" i="2"/>
  <c r="BO24" i="2"/>
  <c r="BO25" i="2"/>
  <c r="BO26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7" i="2"/>
  <c r="AG7" i="2"/>
  <c r="AC28" i="2"/>
  <c r="AF28" i="2"/>
  <c r="AC27" i="2"/>
  <c r="AF27" i="2"/>
  <c r="BS24" i="2"/>
  <c r="BP10" i="2"/>
  <c r="AP28" i="2"/>
  <c r="AP27" i="2"/>
  <c r="AV28" i="2"/>
  <c r="AX19" i="2" s="1"/>
  <c r="AI28" i="2"/>
  <c r="AV27" i="2"/>
  <c r="AL8" i="2"/>
  <c r="AZ26" i="2"/>
  <c r="AW26" i="2"/>
  <c r="AK26" i="2"/>
  <c r="AG26" i="2"/>
  <c r="R26" i="2"/>
  <c r="F26" i="2"/>
  <c r="C26" i="2"/>
  <c r="AZ25" i="2"/>
  <c r="AW25" i="2"/>
  <c r="AK25" i="2"/>
  <c r="AG25" i="2"/>
  <c r="R25" i="2"/>
  <c r="F25" i="2"/>
  <c r="C25" i="2"/>
  <c r="AZ24" i="2"/>
  <c r="AW24" i="2"/>
  <c r="AK24" i="2"/>
  <c r="AG24" i="2"/>
  <c r="R24" i="2"/>
  <c r="F24" i="2"/>
  <c r="C24" i="2"/>
  <c r="AZ23" i="2"/>
  <c r="AW23" i="2"/>
  <c r="AK23" i="2"/>
  <c r="AG23" i="2"/>
  <c r="R23" i="2"/>
  <c r="F23" i="2"/>
  <c r="C23" i="2"/>
  <c r="AZ22" i="2"/>
  <c r="AW22" i="2"/>
  <c r="AK22" i="2"/>
  <c r="AG22" i="2"/>
  <c r="R22" i="2"/>
  <c r="F22" i="2"/>
  <c r="C22" i="2"/>
  <c r="AZ21" i="2"/>
  <c r="AW21" i="2"/>
  <c r="AK21" i="2"/>
  <c r="AG21" i="2"/>
  <c r="R21" i="2"/>
  <c r="F21" i="2"/>
  <c r="C21" i="2"/>
  <c r="AZ20" i="2"/>
  <c r="AW20" i="2"/>
  <c r="AK20" i="2"/>
  <c r="AG20" i="2"/>
  <c r="R20" i="2"/>
  <c r="F20" i="2"/>
  <c r="C20" i="2"/>
  <c r="AZ19" i="2"/>
  <c r="AW19" i="2"/>
  <c r="AK19" i="2"/>
  <c r="AG19" i="2"/>
  <c r="R19" i="2"/>
  <c r="F19" i="2"/>
  <c r="C19" i="2"/>
  <c r="AZ18" i="2"/>
  <c r="AW18" i="2"/>
  <c r="AK18" i="2"/>
  <c r="AG18" i="2"/>
  <c r="R18" i="2"/>
  <c r="F18" i="2"/>
  <c r="C18" i="2"/>
  <c r="AZ17" i="2"/>
  <c r="AW17" i="2"/>
  <c r="AK17" i="2"/>
  <c r="AG17" i="2"/>
  <c r="R17" i="2"/>
  <c r="F17" i="2"/>
  <c r="C17" i="2"/>
  <c r="AZ16" i="2"/>
  <c r="AW16" i="2"/>
  <c r="AK16" i="2"/>
  <c r="AG16" i="2"/>
  <c r="R16" i="2"/>
  <c r="F16" i="2"/>
  <c r="C16" i="2"/>
  <c r="AZ15" i="2"/>
  <c r="AW15" i="2"/>
  <c r="AK15" i="2"/>
  <c r="AG15" i="2"/>
  <c r="R15" i="2"/>
  <c r="F15" i="2"/>
  <c r="C15" i="2"/>
  <c r="AZ14" i="2"/>
  <c r="AW14" i="2"/>
  <c r="AK14" i="2"/>
  <c r="AG14" i="2"/>
  <c r="R14" i="2"/>
  <c r="F14" i="2"/>
  <c r="C14" i="2"/>
  <c r="AZ13" i="2"/>
  <c r="AW13" i="2"/>
  <c r="AK13" i="2"/>
  <c r="AG13" i="2"/>
  <c r="R13" i="2"/>
  <c r="F13" i="2"/>
  <c r="C13" i="2"/>
  <c r="AZ12" i="2"/>
  <c r="AW12" i="2"/>
  <c r="AK12" i="2"/>
  <c r="AG12" i="2"/>
  <c r="R12" i="2"/>
  <c r="F12" i="2"/>
  <c r="C12" i="2"/>
  <c r="AZ11" i="2"/>
  <c r="AW11" i="2"/>
  <c r="AK11" i="2"/>
  <c r="AG11" i="2"/>
  <c r="R11" i="2"/>
  <c r="F11" i="2"/>
  <c r="C11" i="2"/>
  <c r="AZ10" i="2"/>
  <c r="AW10" i="2"/>
  <c r="AK10" i="2"/>
  <c r="AG10" i="2"/>
  <c r="R10" i="2"/>
  <c r="F10" i="2"/>
  <c r="C10" i="2"/>
  <c r="AZ9" i="2"/>
  <c r="AW9" i="2"/>
  <c r="AK9" i="2"/>
  <c r="AG9" i="2"/>
  <c r="R9" i="2"/>
  <c r="F9" i="2"/>
  <c r="C9" i="2"/>
  <c r="AZ8" i="2"/>
  <c r="AW8" i="2"/>
  <c r="AK8" i="2"/>
  <c r="AG8" i="2"/>
  <c r="R8" i="2"/>
  <c r="F8" i="2"/>
  <c r="C8" i="2"/>
  <c r="AW7" i="2"/>
  <c r="C7" i="2"/>
  <c r="BI16" i="3"/>
  <c r="BF16" i="3"/>
  <c r="AL16" i="3"/>
  <c r="BI15" i="3"/>
  <c r="AW15" i="3"/>
  <c r="AY13" i="3" s="1"/>
  <c r="AE9" i="3"/>
  <c r="B15" i="3"/>
  <c r="BJ14" i="3"/>
  <c r="AX14" i="3"/>
  <c r="AM14" i="3"/>
  <c r="AD14" i="3"/>
  <c r="R14" i="3"/>
  <c r="F14" i="3"/>
  <c r="C14" i="3"/>
  <c r="BJ13" i="3"/>
  <c r="AM13" i="3"/>
  <c r="AD13" i="3"/>
  <c r="R13" i="3"/>
  <c r="F13" i="3"/>
  <c r="C13" i="3"/>
  <c r="BJ12" i="3"/>
  <c r="AM12" i="3"/>
  <c r="AD12" i="3"/>
  <c r="R12" i="3"/>
  <c r="F12" i="3"/>
  <c r="C12" i="3"/>
  <c r="BJ11" i="3"/>
  <c r="AM11" i="3"/>
  <c r="R11" i="3"/>
  <c r="F11" i="3"/>
  <c r="C11" i="3"/>
  <c r="BJ10" i="3"/>
  <c r="AM10" i="3"/>
  <c r="AD10" i="3"/>
  <c r="R10" i="3"/>
  <c r="F10" i="3"/>
  <c r="C10" i="3"/>
  <c r="BJ9" i="3"/>
  <c r="AM9" i="3"/>
  <c r="AD9" i="3"/>
  <c r="R9" i="3"/>
  <c r="F9" i="3"/>
  <c r="C9" i="3"/>
  <c r="BJ8" i="3"/>
  <c r="AM8" i="3"/>
  <c r="AD8" i="3"/>
  <c r="R8" i="3"/>
  <c r="F8" i="3"/>
  <c r="C8" i="3"/>
  <c r="BJ7" i="3"/>
  <c r="AM7" i="3"/>
  <c r="AD7" i="3"/>
  <c r="R7" i="3"/>
  <c r="F7" i="3"/>
  <c r="C7" i="3"/>
  <c r="AX6" i="3"/>
  <c r="AM6" i="3"/>
  <c r="R6" i="3"/>
  <c r="C6" i="3"/>
  <c r="E5" i="3"/>
  <c r="S11" i="3"/>
  <c r="BF12" i="2"/>
  <c r="BF7" i="2"/>
  <c r="BF8" i="2"/>
  <c r="BF9" i="2"/>
  <c r="BF10" i="2"/>
  <c r="BF11" i="2"/>
  <c r="BF13" i="2"/>
  <c r="BF14" i="2"/>
  <c r="BF15" i="2"/>
  <c r="BF16" i="2"/>
  <c r="BF17" i="2"/>
  <c r="BF18" i="2"/>
  <c r="BF19" i="2"/>
  <c r="BF20" i="2"/>
  <c r="BF21" i="2"/>
  <c r="BF22" i="2"/>
  <c r="BF23" i="2"/>
  <c r="BF24" i="2"/>
  <c r="BF25" i="2"/>
  <c r="BF26" i="2"/>
  <c r="BK14" i="3"/>
  <c r="D21" i="2"/>
  <c r="S15" i="2"/>
  <c r="S11" i="2"/>
  <c r="S12" i="2"/>
  <c r="BK8" i="3"/>
  <c r="AE8" i="3"/>
  <c r="AP8" i="3"/>
  <c r="AP10" i="3"/>
  <c r="AP13" i="3"/>
  <c r="AP9" i="3"/>
  <c r="AP14" i="3"/>
  <c r="AP12" i="3"/>
  <c r="AP7" i="3"/>
  <c r="AP11" i="3"/>
  <c r="AP6" i="3"/>
  <c r="AT16" i="3"/>
  <c r="AV6" i="3" s="1"/>
  <c r="BL6" i="3" s="1"/>
  <c r="AU7" i="3"/>
  <c r="AU8" i="2"/>
  <c r="BA26" i="2"/>
  <c r="BA9" i="2"/>
  <c r="BA11" i="2"/>
  <c r="D12" i="2" l="1"/>
  <c r="AR12" i="2"/>
  <c r="BD13" i="2"/>
  <c r="AX13" i="2"/>
  <c r="AU10" i="2"/>
  <c r="AU14" i="2"/>
  <c r="AK11" i="3"/>
  <c r="AH23" i="2"/>
  <c r="BS21" i="2"/>
  <c r="BA23" i="2"/>
  <c r="AE15" i="2"/>
  <c r="BD16" i="2"/>
  <c r="BA14" i="2"/>
  <c r="P12" i="2"/>
  <c r="AU24" i="2"/>
  <c r="BP26" i="2"/>
  <c r="AU11" i="2"/>
  <c r="AU16" i="2"/>
  <c r="M20" i="2"/>
  <c r="AU22" i="2"/>
  <c r="AU25" i="2"/>
  <c r="G14" i="2"/>
  <c r="AL13" i="2"/>
  <c r="AH22" i="2"/>
  <c r="BD14" i="2"/>
  <c r="P19" i="2"/>
  <c r="BS8" i="2"/>
  <c r="BG13" i="2"/>
  <c r="AU17" i="2"/>
  <c r="AX10" i="2"/>
  <c r="AU20" i="2"/>
  <c r="AU18" i="2"/>
  <c r="AL21" i="2"/>
  <c r="AH9" i="2"/>
  <c r="BD25" i="2"/>
  <c r="D14" i="2"/>
  <c r="BP20" i="2"/>
  <c r="BD8" i="2"/>
  <c r="D23" i="2"/>
  <c r="D20" i="2"/>
  <c r="D15" i="2"/>
  <c r="D13" i="2"/>
  <c r="D22" i="2"/>
  <c r="D9" i="2"/>
  <c r="D26" i="2"/>
  <c r="D12" i="3"/>
  <c r="BA20" i="2"/>
  <c r="BA16" i="2"/>
  <c r="BA24" i="2"/>
  <c r="BA8" i="2"/>
  <c r="BA10" i="2"/>
  <c r="BA7" i="2"/>
  <c r="M15" i="2"/>
  <c r="AR17" i="2"/>
  <c r="AR14" i="2"/>
  <c r="AR7" i="2"/>
  <c r="AR24" i="2"/>
  <c r="AR11" i="2"/>
  <c r="AR8" i="2"/>
  <c r="AY7" i="3"/>
  <c r="AE17" i="2"/>
  <c r="AE9" i="2"/>
  <c r="AE18" i="2"/>
  <c r="AE12" i="2"/>
  <c r="AH14" i="2"/>
  <c r="AH16" i="2"/>
  <c r="AH13" i="2"/>
  <c r="AH10" i="2"/>
  <c r="AH12" i="2"/>
  <c r="AH26" i="2"/>
  <c r="AH17" i="2"/>
  <c r="AH19" i="2"/>
  <c r="P10" i="2"/>
  <c r="P25" i="2"/>
  <c r="P11" i="2"/>
  <c r="P22" i="2"/>
  <c r="P15" i="2"/>
  <c r="BA21" i="2"/>
  <c r="BA12" i="2"/>
  <c r="BA19" i="2"/>
  <c r="BA13" i="2"/>
  <c r="BA17" i="2"/>
  <c r="BA15" i="2"/>
  <c r="BA18" i="2"/>
  <c r="BA22" i="2"/>
  <c r="AX23" i="2"/>
  <c r="AN14" i="3"/>
  <c r="AL26" i="2"/>
  <c r="AL10" i="2"/>
  <c r="AL15" i="2"/>
  <c r="AL20" i="2"/>
  <c r="AL19" i="2"/>
  <c r="AL25" i="2"/>
  <c r="AL11" i="2"/>
  <c r="AL24" i="2"/>
  <c r="AL18" i="2"/>
  <c r="AL14" i="2"/>
  <c r="AL16" i="2"/>
  <c r="AL22" i="2"/>
  <c r="AL12" i="2"/>
  <c r="AL23" i="2"/>
  <c r="AL17" i="2"/>
  <c r="AL9" i="2"/>
  <c r="BG21" i="2"/>
  <c r="BS23" i="2"/>
  <c r="BP17" i="2"/>
  <c r="BP11" i="2"/>
  <c r="G19" i="2"/>
  <c r="BG17" i="2"/>
  <c r="G23" i="2"/>
  <c r="S9" i="2"/>
  <c r="AX18" i="2"/>
  <c r="AX12" i="2"/>
  <c r="AX9" i="2"/>
  <c r="AX14" i="2"/>
  <c r="AX26" i="2"/>
  <c r="AX8" i="2"/>
  <c r="AX22" i="2"/>
  <c r="AX20" i="2"/>
  <c r="AX15" i="2"/>
  <c r="AX21" i="2"/>
  <c r="M8" i="2"/>
  <c r="BG11" i="2"/>
  <c r="BG16" i="2"/>
  <c r="G8" i="2"/>
  <c r="G22" i="2"/>
  <c r="AX17" i="2"/>
  <c r="AX25" i="2"/>
  <c r="G25" i="2"/>
  <c r="G17" i="2"/>
  <c r="AE7" i="2"/>
  <c r="AE11" i="2"/>
  <c r="AE14" i="2"/>
  <c r="AE8" i="2"/>
  <c r="AE13" i="2"/>
  <c r="AE19" i="2"/>
  <c r="AE24" i="2"/>
  <c r="AE23" i="2"/>
  <c r="AE26" i="2"/>
  <c r="AE10" i="2"/>
  <c r="AE25" i="2"/>
  <c r="AE20" i="2"/>
  <c r="AE22" i="2"/>
  <c r="AE21" i="2"/>
  <c r="BD24" i="2"/>
  <c r="BD26" i="2"/>
  <c r="BD10" i="2"/>
  <c r="BD9" i="2"/>
  <c r="BD19" i="2"/>
  <c r="BD11" i="2"/>
  <c r="BD12" i="2"/>
  <c r="BD18" i="2"/>
  <c r="BD7" i="2"/>
  <c r="BD17" i="2"/>
  <c r="G9" i="2"/>
  <c r="BG8" i="2"/>
  <c r="M23" i="2"/>
  <c r="M10" i="2"/>
  <c r="S18" i="2"/>
  <c r="S19" i="2"/>
  <c r="S20" i="2"/>
  <c r="S10" i="2"/>
  <c r="S26" i="2"/>
  <c r="S8" i="2"/>
  <c r="S25" i="2"/>
  <c r="S17" i="2"/>
  <c r="G20" i="2"/>
  <c r="S21" i="2"/>
  <c r="S24" i="2"/>
  <c r="BG26" i="2"/>
  <c r="S22" i="2"/>
  <c r="BG22" i="2"/>
  <c r="S14" i="2"/>
  <c r="G12" i="2"/>
  <c r="S13" i="2"/>
  <c r="S16" i="2"/>
  <c r="AX24" i="2"/>
  <c r="AX16" i="2"/>
  <c r="AX11" i="2"/>
  <c r="AX7" i="2"/>
  <c r="AE16" i="2"/>
  <c r="BP7" i="2"/>
  <c r="BS11" i="2"/>
  <c r="BS10" i="2"/>
  <c r="BS12" i="2"/>
  <c r="BS9" i="2"/>
  <c r="BS25" i="2"/>
  <c r="BS7" i="2"/>
  <c r="BS19" i="2"/>
  <c r="BS20" i="2"/>
  <c r="BS22" i="2"/>
  <c r="BS15" i="2"/>
  <c r="BS18" i="2"/>
  <c r="BS16" i="2"/>
  <c r="BS13" i="2"/>
  <c r="BS14" i="2"/>
  <c r="BS26" i="2"/>
  <c r="BS17" i="2"/>
  <c r="BP15" i="2"/>
  <c r="BP14" i="2"/>
  <c r="BP8" i="2"/>
  <c r="BP24" i="2"/>
  <c r="BP21" i="2"/>
  <c r="BP22" i="2"/>
  <c r="BP13" i="2"/>
  <c r="BP19" i="2"/>
  <c r="BP18" i="2"/>
  <c r="BP12" i="2"/>
  <c r="BP9" i="2"/>
  <c r="BP25" i="2"/>
  <c r="BP23" i="2"/>
  <c r="BP16" i="2"/>
  <c r="AR26" i="2"/>
  <c r="AR10" i="2"/>
  <c r="AR13" i="2"/>
  <c r="AR20" i="2"/>
  <c r="AU26" i="2"/>
  <c r="AU15" i="2"/>
  <c r="AU23" i="2"/>
  <c r="AU21" i="2"/>
  <c r="AU9" i="2"/>
  <c r="BG23" i="2"/>
  <c r="BG18" i="2"/>
  <c r="BG24" i="2"/>
  <c r="D17" i="2"/>
  <c r="D11" i="2"/>
  <c r="G21" i="2"/>
  <c r="G10" i="2"/>
  <c r="D8" i="2"/>
  <c r="BT8" i="2" s="1"/>
  <c r="G16" i="2"/>
  <c r="G24" i="2"/>
  <c r="D16" i="2"/>
  <c r="D24" i="2"/>
  <c r="G13" i="2"/>
  <c r="AR23" i="2"/>
  <c r="AR22" i="2"/>
  <c r="AR25" i="2"/>
  <c r="AR9" i="2"/>
  <c r="AR16" i="2"/>
  <c r="AH15" i="2"/>
  <c r="AH18" i="2"/>
  <c r="AH25" i="2"/>
  <c r="AH24" i="2"/>
  <c r="AH8" i="2"/>
  <c r="BD15" i="2"/>
  <c r="BD20" i="2"/>
  <c r="BD21" i="2"/>
  <c r="BD22" i="2"/>
  <c r="M18" i="2"/>
  <c r="M13" i="2"/>
  <c r="BG7" i="2"/>
  <c r="BG14" i="2"/>
  <c r="M17" i="2"/>
  <c r="BG12" i="2"/>
  <c r="BG10" i="2"/>
  <c r="AU13" i="2"/>
  <c r="AU19" i="2"/>
  <c r="AU7" i="2"/>
  <c r="AU12" i="2"/>
  <c r="BG19" i="2"/>
  <c r="BG25" i="2"/>
  <c r="BG20" i="2"/>
  <c r="D25" i="2"/>
  <c r="G15" i="2"/>
  <c r="D10" i="2"/>
  <c r="G18" i="2"/>
  <c r="G26" i="2"/>
  <c r="D19" i="2"/>
  <c r="D18" i="2"/>
  <c r="AR19" i="2"/>
  <c r="AR18" i="2"/>
  <c r="AR21" i="2"/>
  <c r="AR15" i="2"/>
  <c r="AH11" i="2"/>
  <c r="AH7" i="2"/>
  <c r="AH21" i="2"/>
  <c r="AH20" i="2"/>
  <c r="M12" i="2"/>
  <c r="M26" i="2"/>
  <c r="M21" i="2"/>
  <c r="M9" i="2"/>
  <c r="BG15" i="2"/>
  <c r="BG9" i="2"/>
  <c r="AY9" i="3"/>
  <c r="BH7" i="3"/>
  <c r="AY8" i="3"/>
  <c r="P6" i="3"/>
  <c r="M12" i="3"/>
  <c r="AV12" i="3"/>
  <c r="BL12" i="3" s="1"/>
  <c r="AY10" i="3"/>
  <c r="AQ9" i="3"/>
  <c r="AK14" i="3"/>
  <c r="AV14" i="3"/>
  <c r="AK12" i="3"/>
  <c r="AY6" i="3"/>
  <c r="AY12" i="3"/>
  <c r="AY14" i="3"/>
  <c r="AK8" i="3"/>
  <c r="AQ6" i="3"/>
  <c r="AN9" i="3"/>
  <c r="S8" i="3"/>
  <c r="AV9" i="3"/>
  <c r="AY11" i="3"/>
  <c r="G12" i="3"/>
  <c r="AQ14" i="3"/>
  <c r="AN8" i="3"/>
  <c r="AN11" i="3"/>
  <c r="AS13" i="3"/>
  <c r="S10" i="3"/>
  <c r="BK7" i="3"/>
  <c r="BH14" i="3"/>
  <c r="BH6" i="3"/>
  <c r="AK7" i="3"/>
  <c r="D8" i="3"/>
  <c r="AS9" i="3"/>
  <c r="G14" i="3"/>
  <c r="BH12" i="3"/>
  <c r="G11" i="3"/>
  <c r="AS7" i="3"/>
  <c r="M8" i="3"/>
  <c r="AV10" i="3"/>
  <c r="AQ8" i="3"/>
  <c r="G7" i="3"/>
  <c r="D11" i="3"/>
  <c r="AE10" i="3"/>
  <c r="BK12" i="3"/>
  <c r="BK13" i="3"/>
  <c r="S9" i="3"/>
  <c r="D10" i="3"/>
  <c r="M10" i="3"/>
  <c r="BH8" i="3"/>
  <c r="D14" i="3"/>
  <c r="BH10" i="3"/>
  <c r="AS12" i="3"/>
  <c r="M9" i="3"/>
  <c r="AQ12" i="3"/>
  <c r="G13" i="3"/>
  <c r="G10" i="3"/>
  <c r="AE12" i="3"/>
  <c r="BK11" i="3"/>
  <c r="AV11" i="3"/>
  <c r="BL11" i="3" s="1"/>
  <c r="AS10" i="3"/>
  <c r="AS6" i="3"/>
  <c r="AS8" i="3"/>
  <c r="P13" i="3"/>
  <c r="AK6" i="3"/>
  <c r="AV13" i="3"/>
  <c r="AV7" i="3"/>
  <c r="AQ7" i="3"/>
  <c r="AQ11" i="3"/>
  <c r="AN13" i="3"/>
  <c r="BH9" i="3"/>
  <c r="D13" i="3"/>
  <c r="BH13" i="3"/>
  <c r="AN10" i="3"/>
  <c r="AN6" i="3"/>
  <c r="D6" i="3"/>
  <c r="AE14" i="3"/>
  <c r="G9" i="3"/>
  <c r="BK6" i="3"/>
  <c r="BK10" i="3"/>
  <c r="AE13" i="3"/>
  <c r="G8" i="3"/>
  <c r="S14" i="3"/>
  <c r="S12" i="3"/>
  <c r="S7" i="3"/>
  <c r="AK13" i="3"/>
  <c r="AK9" i="3"/>
  <c r="AS14" i="3"/>
  <c r="M14" i="3"/>
  <c r="M6" i="3"/>
  <c r="AV8" i="3"/>
  <c r="AQ10" i="3"/>
  <c r="AQ13" i="3"/>
  <c r="AN12" i="3"/>
  <c r="AN7" i="3"/>
  <c r="D7" i="3"/>
  <c r="D9" i="3"/>
  <c r="AE7" i="3"/>
  <c r="BH11" i="3"/>
  <c r="BK9" i="3"/>
  <c r="S13" i="3"/>
  <c r="AK10" i="3"/>
  <c r="AS11" i="3"/>
  <c r="P8" i="3"/>
  <c r="M16" i="2"/>
  <c r="M14" i="2"/>
  <c r="M11" i="2"/>
  <c r="M7" i="2"/>
  <c r="M25" i="2"/>
  <c r="M24" i="2"/>
  <c r="M22" i="2"/>
  <c r="M19" i="2"/>
  <c r="P17" i="2"/>
  <c r="P24" i="2"/>
  <c r="P21" i="2"/>
  <c r="P13" i="2"/>
  <c r="P18" i="2"/>
  <c r="P7" i="2"/>
  <c r="P8" i="2"/>
  <c r="P16" i="2"/>
  <c r="P23" i="2"/>
  <c r="P9" i="3"/>
  <c r="P11" i="3"/>
  <c r="P14" i="3"/>
  <c r="P12" i="3"/>
  <c r="P7" i="3"/>
  <c r="P10" i="3"/>
  <c r="O22" i="3"/>
  <c r="M13" i="3"/>
  <c r="M11" i="3"/>
  <c r="M7" i="3"/>
  <c r="BL9" i="3" l="1"/>
  <c r="BL7" i="3"/>
  <c r="BL8" i="3"/>
  <c r="BM14" i="3" s="1"/>
  <c r="BT12" i="2"/>
  <c r="BT23" i="2"/>
  <c r="BT20" i="2"/>
  <c r="BT24" i="2"/>
  <c r="BT16" i="2"/>
  <c r="BT14" i="2"/>
  <c r="BT15" i="2"/>
  <c r="BL10" i="3"/>
  <c r="BM12" i="3" s="1"/>
  <c r="BL13" i="3"/>
  <c r="BL16" i="3" s="1"/>
  <c r="BL14" i="3"/>
  <c r="BT19" i="2"/>
  <c r="BT9" i="2"/>
  <c r="BT26" i="2"/>
  <c r="BT17" i="2"/>
  <c r="BT25" i="2"/>
  <c r="BT11" i="2"/>
  <c r="BT10" i="2"/>
  <c r="BT13" i="2"/>
  <c r="BT21" i="2"/>
  <c r="BT18" i="2"/>
  <c r="BT22" i="2"/>
  <c r="BU16" i="2"/>
  <c r="BU26" i="2"/>
  <c r="BU11" i="2"/>
  <c r="BU20" i="2"/>
  <c r="BU25" i="2"/>
  <c r="BU19" i="2"/>
  <c r="BU23" i="2"/>
  <c r="BU18" i="2"/>
  <c r="BU12" i="2"/>
  <c r="BU9" i="2"/>
  <c r="BT28" i="2"/>
  <c r="BU21" i="2"/>
  <c r="BU10" i="2"/>
  <c r="BU14" i="2"/>
  <c r="BU22" i="2"/>
  <c r="BT27" i="2"/>
  <c r="BU15" i="2"/>
  <c r="BU8" i="2"/>
  <c r="BU13" i="2"/>
  <c r="BU17" i="2"/>
  <c r="BU24" i="2"/>
  <c r="BM11" i="3" l="1"/>
  <c r="BM8" i="3"/>
  <c r="BM13" i="3"/>
  <c r="BM7" i="3"/>
  <c r="BM9" i="3"/>
  <c r="BM10" i="3"/>
  <c r="BM6" i="3"/>
  <c r="BL15" i="3"/>
</calcChain>
</file>

<file path=xl/sharedStrings.xml><?xml version="1.0" encoding="utf-8"?>
<sst xmlns="http://schemas.openxmlformats.org/spreadsheetml/2006/main" count="446" uniqueCount="122">
  <si>
    <t>Максимум</t>
  </si>
  <si>
    <t>Мінімум</t>
  </si>
  <si>
    <t xml:space="preserve">Бродiвський </t>
  </si>
  <si>
    <t xml:space="preserve">Буський </t>
  </si>
  <si>
    <t xml:space="preserve">Городоцький </t>
  </si>
  <si>
    <t xml:space="preserve">Дрогобицький </t>
  </si>
  <si>
    <t xml:space="preserve">Жидачiвський </t>
  </si>
  <si>
    <t xml:space="preserve">Жовкiвський </t>
  </si>
  <si>
    <t xml:space="preserve">Золочiвський </t>
  </si>
  <si>
    <t xml:space="preserve">Кам’янка-Бузький </t>
  </si>
  <si>
    <t xml:space="preserve">Миколаївський </t>
  </si>
  <si>
    <t xml:space="preserve">Мостиський </t>
  </si>
  <si>
    <t xml:space="preserve">Перемишлянський </t>
  </si>
  <si>
    <t xml:space="preserve">Пустомитiвський </t>
  </si>
  <si>
    <t xml:space="preserve">Радехiвський </t>
  </si>
  <si>
    <t xml:space="preserve">Самбiрський </t>
  </si>
  <si>
    <t xml:space="preserve">Сколiвський </t>
  </si>
  <si>
    <t xml:space="preserve">Сокальський </t>
  </si>
  <si>
    <t xml:space="preserve">Старосамбiрський </t>
  </si>
  <si>
    <t xml:space="preserve">Стрийський </t>
  </si>
  <si>
    <t xml:space="preserve">Турківський </t>
  </si>
  <si>
    <t xml:space="preserve">Яворiвський </t>
  </si>
  <si>
    <t>Рейтинг</t>
  </si>
  <si>
    <t>х</t>
  </si>
  <si>
    <t>Темп зростання (зниження) доходів місцевих бюджетів (без трансфертів), % до відповідного періоду попереднього року (в співставних умовах)</t>
  </si>
  <si>
    <t>Частка невчасно опрацьованих звернень громадян на «гарячу лінію-112» відповідного міста (району), %</t>
  </si>
  <si>
    <t>Середня заробітна плата, грн.</t>
  </si>
  <si>
    <t>Середня оцінка</t>
  </si>
  <si>
    <t>Місце</t>
  </si>
  <si>
    <t>x</t>
  </si>
  <si>
    <t>БЮДЖЕТ</t>
  </si>
  <si>
    <t>РЕЗУЛЬТАТ</t>
  </si>
  <si>
    <t xml:space="preserve">РИНОК ПРАЦІ </t>
  </si>
  <si>
    <t>РАЙОН</t>
  </si>
  <si>
    <t>Кількість найманих працівників на 1000 населення</t>
  </si>
  <si>
    <t xml:space="preserve">ОЦІНКА </t>
  </si>
  <si>
    <t>ОЦІНКА</t>
  </si>
  <si>
    <t>Дошкільна освіта</t>
  </si>
  <si>
    <t>СІМЕЙНА МЕДИЦИНА</t>
  </si>
  <si>
    <t>м.Львів</t>
  </si>
  <si>
    <t>м.Борислав</t>
  </si>
  <si>
    <t>м.Моршин</t>
  </si>
  <si>
    <t>м.Новий Розділ</t>
  </si>
  <si>
    <t>м.Самбір</t>
  </si>
  <si>
    <t>м.Стрий</t>
  </si>
  <si>
    <t>м.Трускавець</t>
  </si>
  <si>
    <t>м.Червоноград</t>
  </si>
  <si>
    <t>Охоплення населення субсидіями, %</t>
  </si>
  <si>
    <t>Охоплення населення сімейною медициною. %</t>
  </si>
  <si>
    <t>МІСТО</t>
  </si>
  <si>
    <t>Охоплення дошкільною освітою (від 3 до 6 років), %</t>
  </si>
  <si>
    <t>Охоплення дошкільною освітою( від 3 до 6 років), %</t>
  </si>
  <si>
    <t>Джерело інформаії</t>
  </si>
  <si>
    <t>статистика</t>
  </si>
  <si>
    <t>ДПІ + СДПІ</t>
  </si>
  <si>
    <t>Департамент фінансів ЛОДА</t>
  </si>
  <si>
    <t>Департамент освіти ЛОДА</t>
  </si>
  <si>
    <t>Період/дата</t>
  </si>
  <si>
    <t>Департамент культури ЛОДА</t>
  </si>
  <si>
    <t>Кількість заходів на один народний дім</t>
  </si>
  <si>
    <t>Департамент соціального захисту ЛОДА</t>
  </si>
  <si>
    <t>Департамент охорони здоров'я ЛОДА</t>
  </si>
  <si>
    <t>ДПІ + СДПІ (великі платники)</t>
  </si>
  <si>
    <t>Обласний контактний центр</t>
  </si>
  <si>
    <t>на 1.07.2016</t>
  </si>
  <si>
    <t>м. Дрогобич</t>
  </si>
  <si>
    <t>НАРОДНІ ДОМИ</t>
  </si>
  <si>
    <t>РИНОК ПРАЦІ</t>
  </si>
  <si>
    <t>Охоплення населення сімейною медициною, %</t>
  </si>
  <si>
    <t>Охорона здоров'я</t>
  </si>
  <si>
    <t>Злочинність</t>
  </si>
  <si>
    <t xml:space="preserve">Кількість зареєстрованих злочинів на
1 тис. мешканців
</t>
  </si>
  <si>
    <t xml:space="preserve">Кількість зареєстрованих злочинів проти власності на
1 тис. мешканців
</t>
  </si>
  <si>
    <t>закупівлі</t>
  </si>
  <si>
    <t>жовтень</t>
  </si>
  <si>
    <t>кількість учасників на 1 закупівлю в системі PROZORRO</t>
  </si>
  <si>
    <t xml:space="preserve">Закупівлі </t>
  </si>
  <si>
    <t>Prozorro</t>
  </si>
  <si>
    <t>Інвестиції</t>
  </si>
  <si>
    <t>Субсидії 
(інформаційно, не враховується в загальному підрахунку через багатофакторність показника)</t>
  </si>
  <si>
    <t>розвиток</t>
  </si>
  <si>
    <t>життя</t>
  </si>
  <si>
    <t>праця</t>
  </si>
  <si>
    <t>на 01.09.2017</t>
  </si>
  <si>
    <t>листопад</t>
  </si>
  <si>
    <t>січень-листопад</t>
  </si>
  <si>
    <t>на  03.12.2017</t>
  </si>
  <si>
    <t>на 01.12.2017</t>
  </si>
  <si>
    <t>Головне управління національної поліції у Львівській області</t>
  </si>
  <si>
    <t>частка заходів висвітлених у ЗМІ до загальної кількості проведених заходів</t>
  </si>
  <si>
    <t>Обсяг доходів місцевих бюджетів (без трансферів) у розрахунку на одиницю населення, грн.</t>
  </si>
  <si>
    <t>капітальні інвестиції у розрахунку на на 1 особу грн.</t>
  </si>
  <si>
    <t>капітальні  інвестиції у розрахунку на на 1 особу грн.</t>
  </si>
  <si>
    <t>ІНВЕСТИЦІЇ</t>
  </si>
  <si>
    <t>ПОДАТКОВИЙ БОРГ</t>
  </si>
  <si>
    <t>Податковий борг до місцевого та державного бюджетів на 1 гривню надходжень</t>
  </si>
  <si>
    <t xml:space="preserve">Темп зростання / зниження податкового боргу, % до початку року </t>
  </si>
  <si>
    <t>Незабезпеченість місцевих бюджетів фондом оплати праці, % до місячного фонду оплати праці</t>
  </si>
  <si>
    <t>X</t>
  </si>
  <si>
    <t>H</t>
  </si>
  <si>
    <t>+</t>
  </si>
  <si>
    <t>Податковий борг до місцевого  бюджету на 1 гривню надходжень</t>
  </si>
  <si>
    <t>січень-грудень</t>
  </si>
  <si>
    <t>ЗНО</t>
  </si>
  <si>
    <t>Українська мова та література</t>
  </si>
  <si>
    <t>Англійська мова</t>
  </si>
  <si>
    <t>Математика</t>
  </si>
  <si>
    <t>зно</t>
  </si>
  <si>
    <t>січень</t>
  </si>
  <si>
    <t>на 01.02.2019</t>
  </si>
  <si>
    <t>на 05.02.2019</t>
  </si>
  <si>
    <t>на 01.022019</t>
  </si>
  <si>
    <t>грудень</t>
  </si>
  <si>
    <t>cічень</t>
  </si>
  <si>
    <t xml:space="preserve">Рівень виконанння доходів загального фонду місцевих бюджетів (без трансфертів), % до затверджених місцевими радами річних показників </t>
  </si>
  <si>
    <t>Народжуваність і смертність</t>
  </si>
  <si>
    <t>Кількість народжених, на 1000 осіб наявного населення, проміллє</t>
  </si>
  <si>
    <t>Смертність, на 1000 осіб наявного населення, проміллє</t>
  </si>
  <si>
    <t xml:space="preserve">Кількість пацієнтів, що уклади декларації у %  до загальної кількості населення
</t>
  </si>
  <si>
    <t>,</t>
  </si>
  <si>
    <t>на 22.02. 2019</t>
  </si>
  <si>
    <t>на 01.01.2019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</si>
</sst>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&quot;₴&quot;_-;\-* #,##0.00&quot;₴&quot;_-;_-* &quot;-&quot;??&quot;₴&quot;_-;_-@_-"/>
    <numFmt numFmtId="43" formatCode="_-* #,##0.00_₴_-;\-* #,##0.00_₴_-;_-* &quot;-&quot;??_₴_-;_-@_-"/>
    <numFmt numFmtId="164" formatCode="0.0"/>
    <numFmt numFmtId="165" formatCode="#,##0.0"/>
    <numFmt numFmtId="166" formatCode="0.0000"/>
    <numFmt numFmtId="167" formatCode="#,##0.0000"/>
    <numFmt numFmtId="168" formatCode="0.000"/>
    <numFmt numFmtId="169" formatCode="0.00000000000"/>
    <numFmt numFmtId="170" formatCode="0.000000000000000"/>
  </numFmts>
  <fonts count="97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indexed="8"/>
      <name val="Calibri"/>
      <family val="2"/>
      <charset val="204"/>
    </font>
    <font>
      <sz val="10"/>
      <name val="Arial Cyr"/>
      <charset val="204"/>
    </font>
    <font>
      <b/>
      <sz val="14"/>
      <name val="Calibri"/>
      <family val="2"/>
      <charset val="204"/>
    </font>
    <font>
      <b/>
      <sz val="14"/>
      <color indexed="9"/>
      <name val="Calibri"/>
      <family val="2"/>
      <charset val="204"/>
    </font>
    <font>
      <b/>
      <sz val="22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20"/>
      <name val="Calibri"/>
      <family val="2"/>
      <charset val="204"/>
    </font>
    <font>
      <b/>
      <sz val="20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color indexed="9"/>
      <name val="Calibri"/>
      <family val="2"/>
      <charset val="204"/>
    </font>
    <font>
      <sz val="12"/>
      <color indexed="62"/>
      <name val="Calibri"/>
      <family val="2"/>
      <charset val="204"/>
    </font>
    <font>
      <sz val="12"/>
      <color indexed="17"/>
      <name val="Calibri"/>
      <family val="2"/>
      <charset val="204"/>
    </font>
    <font>
      <sz val="12"/>
      <color indexed="52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2"/>
      <color indexed="52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2"/>
      <color indexed="20"/>
      <name val="Calibri"/>
      <family val="2"/>
      <charset val="204"/>
    </font>
    <font>
      <b/>
      <sz val="12"/>
      <color indexed="63"/>
      <name val="Calibri"/>
      <family val="2"/>
      <charset val="204"/>
    </font>
    <font>
      <sz val="12"/>
      <color indexed="60"/>
      <name val="Calibri"/>
      <family val="2"/>
      <charset val="204"/>
    </font>
    <font>
      <sz val="12"/>
      <color indexed="10"/>
      <name val="Calibri"/>
      <family val="2"/>
      <charset val="204"/>
    </font>
    <font>
      <i/>
      <sz val="12"/>
      <color indexed="23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8"/>
      <name val="Calibri"/>
      <family val="2"/>
      <charset val="204"/>
    </font>
    <font>
      <b/>
      <sz val="20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b/>
      <sz val="12"/>
      <color indexed="8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2"/>
      <color indexed="9"/>
      <name val="Calibri"/>
      <family val="2"/>
      <charset val="204"/>
      <scheme val="minor"/>
    </font>
    <font>
      <sz val="12"/>
      <color indexed="9"/>
      <name val="Calibri"/>
      <family val="2"/>
      <charset val="204"/>
      <scheme val="minor"/>
    </font>
    <font>
      <b/>
      <sz val="14"/>
      <color indexed="10"/>
      <name val="Calibri"/>
      <family val="2"/>
      <charset val="204"/>
    </font>
    <font>
      <b/>
      <sz val="16"/>
      <color indexed="8"/>
      <name val="Calibri"/>
      <family val="2"/>
      <charset val="204"/>
    </font>
    <font>
      <b/>
      <sz val="18"/>
      <color indexed="8"/>
      <name val="Calibri"/>
      <family val="2"/>
      <charset val="204"/>
    </font>
    <font>
      <b/>
      <sz val="18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8"/>
      <color rgb="FFFF0000"/>
      <name val="Calibri"/>
      <family val="2"/>
      <charset val="204"/>
    </font>
    <font>
      <b/>
      <sz val="18"/>
      <color indexed="9"/>
      <name val="Calibri"/>
      <family val="2"/>
      <charset val="204"/>
    </font>
    <font>
      <b/>
      <sz val="11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6"/>
      <name val="Calibri"/>
      <family val="2"/>
      <charset val="204"/>
    </font>
    <font>
      <sz val="10"/>
      <name val="Times New Roman Cyr"/>
      <charset val="204"/>
    </font>
    <font>
      <b/>
      <sz val="18"/>
      <color theme="1"/>
      <name val="Calibri"/>
      <family val="2"/>
      <charset val="204"/>
    </font>
  </fonts>
  <fills count="4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F8D6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-0.249977111117893"/>
        <bgColor indexed="64"/>
      </patternFill>
    </fill>
  </fills>
  <borders count="5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25">
    <xf numFmtId="0" fontId="0" fillId="0" borderId="0"/>
    <xf numFmtId="0" fontId="24" fillId="2" borderId="0" applyNumberFormat="0" applyBorder="0" applyAlignment="0" applyProtection="0"/>
    <xf numFmtId="0" fontId="22" fillId="2" borderId="0" applyNumberFormat="0" applyBorder="0" applyAlignment="0" applyProtection="0"/>
    <xf numFmtId="0" fontId="22" fillId="2" borderId="0" applyNumberFormat="0" applyBorder="0" applyAlignment="0" applyProtection="0"/>
    <xf numFmtId="0" fontId="22" fillId="2" borderId="0" applyNumberFormat="0" applyBorder="0" applyAlignment="0" applyProtection="0"/>
    <xf numFmtId="0" fontId="22" fillId="2" borderId="0" applyNumberFormat="0" applyBorder="0" applyAlignment="0" applyProtection="0"/>
    <xf numFmtId="0" fontId="22" fillId="2" borderId="0" applyNumberFormat="0" applyBorder="0" applyAlignment="0" applyProtection="0"/>
    <xf numFmtId="0" fontId="22" fillId="2" borderId="0" applyNumberFormat="0" applyBorder="0" applyAlignment="0" applyProtection="0"/>
    <xf numFmtId="0" fontId="22" fillId="2" borderId="0" applyNumberFormat="0" applyBorder="0" applyAlignment="0" applyProtection="0"/>
    <xf numFmtId="0" fontId="22" fillId="2" borderId="0" applyNumberFormat="0" applyBorder="0" applyAlignment="0" applyProtection="0"/>
    <xf numFmtId="0" fontId="22" fillId="2" borderId="0" applyNumberFormat="0" applyBorder="0" applyAlignment="0" applyProtection="0"/>
    <xf numFmtId="0" fontId="24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4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4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4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2" borderId="0" applyNumberFormat="0" applyBorder="0" applyAlignment="0" applyProtection="0"/>
    <xf numFmtId="0" fontId="22" fillId="2" borderId="0" applyNumberFormat="0" applyBorder="0" applyAlignment="0" applyProtection="0"/>
    <xf numFmtId="0" fontId="22" fillId="2" borderId="0" applyNumberFormat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22" fillId="7" borderId="0" applyNumberFormat="0" applyBorder="0" applyAlignment="0" applyProtection="0"/>
    <xf numFmtId="0" fontId="56" fillId="2" borderId="0" applyNumberFormat="0" applyBorder="0" applyAlignment="0" applyProtection="0"/>
    <xf numFmtId="0" fontId="56" fillId="3" borderId="0" applyNumberFormat="0" applyBorder="0" applyAlignment="0" applyProtection="0"/>
    <xf numFmtId="0" fontId="56" fillId="4" borderId="0" applyNumberFormat="0" applyBorder="0" applyAlignment="0" applyProtection="0"/>
    <xf numFmtId="0" fontId="56" fillId="5" borderId="0" applyNumberFormat="0" applyBorder="0" applyAlignment="0" applyProtection="0"/>
    <xf numFmtId="0" fontId="56" fillId="6" borderId="0" applyNumberFormat="0" applyBorder="0" applyAlignment="0" applyProtection="0"/>
    <xf numFmtId="0" fontId="56" fillId="7" borderId="0" applyNumberFormat="0" applyBorder="0" applyAlignment="0" applyProtection="0"/>
    <xf numFmtId="0" fontId="24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4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4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4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4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4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22" fillId="11" borderId="0" applyNumberFormat="0" applyBorder="0" applyAlignment="0" applyProtection="0"/>
    <xf numFmtId="0" fontId="56" fillId="8" borderId="0" applyNumberFormat="0" applyBorder="0" applyAlignment="0" applyProtection="0"/>
    <xf numFmtId="0" fontId="56" fillId="9" borderId="0" applyNumberFormat="0" applyBorder="0" applyAlignment="0" applyProtection="0"/>
    <xf numFmtId="0" fontId="56" fillId="10" borderId="0" applyNumberFormat="0" applyBorder="0" applyAlignment="0" applyProtection="0"/>
    <xf numFmtId="0" fontId="56" fillId="5" borderId="0" applyNumberFormat="0" applyBorder="0" applyAlignment="0" applyProtection="0"/>
    <xf numFmtId="0" fontId="56" fillId="8" borderId="0" applyNumberFormat="0" applyBorder="0" applyAlignment="0" applyProtection="0"/>
    <xf numFmtId="0" fontId="56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25" fillId="15" borderId="0" applyNumberFormat="0" applyBorder="0" applyAlignment="0" applyProtection="0"/>
    <xf numFmtId="0" fontId="57" fillId="12" borderId="0" applyNumberFormat="0" applyBorder="0" applyAlignment="0" applyProtection="0"/>
    <xf numFmtId="0" fontId="57" fillId="9" borderId="0" applyNumberFormat="0" applyBorder="0" applyAlignment="0" applyProtection="0"/>
    <xf numFmtId="0" fontId="57" fillId="10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6" fillId="3" borderId="0" applyNumberFormat="0" applyBorder="0" applyAlignment="0" applyProtection="0"/>
    <xf numFmtId="0" fontId="28" fillId="20" borderId="1" applyNumberFormat="0" applyAlignment="0" applyProtection="0"/>
    <xf numFmtId="0" fontId="33" fillId="21" borderId="2" applyNumberFormat="0" applyAlignment="0" applyProtection="0"/>
    <xf numFmtId="0" fontId="37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1" fillId="0" borderId="5" applyNumberFormat="0" applyFill="0" applyAlignment="0" applyProtection="0"/>
    <xf numFmtId="0" fontId="31" fillId="0" borderId="0" applyNumberFormat="0" applyFill="0" applyBorder="0" applyAlignment="0" applyProtection="0"/>
    <xf numFmtId="0" fontId="26" fillId="7" borderId="1" applyNumberFormat="0" applyAlignment="0" applyProtection="0"/>
    <xf numFmtId="0" fontId="38" fillId="0" borderId="6" applyNumberFormat="0" applyFill="0" applyAlignment="0" applyProtection="0"/>
    <xf numFmtId="0" fontId="35" fillId="22" borderId="0" applyNumberFormat="0" applyBorder="0" applyAlignment="0" applyProtection="0"/>
    <xf numFmtId="0" fontId="47" fillId="0" borderId="0"/>
    <xf numFmtId="0" fontId="51" fillId="0" borderId="0"/>
    <xf numFmtId="0" fontId="23" fillId="23" borderId="7" applyNumberFormat="0" applyFont="0" applyAlignment="0" applyProtection="0"/>
    <xf numFmtId="0" fontId="27" fillId="20" borderId="8" applyNumberFormat="0" applyAlignment="0" applyProtection="0"/>
    <xf numFmtId="0" fontId="34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25" fillId="19" borderId="0" applyNumberFormat="0" applyBorder="0" applyAlignment="0" applyProtection="0"/>
    <xf numFmtId="0" fontId="57" fillId="16" borderId="0" applyNumberFormat="0" applyBorder="0" applyAlignment="0" applyProtection="0"/>
    <xf numFmtId="0" fontId="57" fillId="17" borderId="0" applyNumberFormat="0" applyBorder="0" applyAlignment="0" applyProtection="0"/>
    <xf numFmtId="0" fontId="57" fillId="18" borderId="0" applyNumberFormat="0" applyBorder="0" applyAlignment="0" applyProtection="0"/>
    <xf numFmtId="0" fontId="57" fillId="13" borderId="0" applyNumberFormat="0" applyBorder="0" applyAlignment="0" applyProtection="0"/>
    <xf numFmtId="0" fontId="57" fillId="14" borderId="0" applyNumberFormat="0" applyBorder="0" applyAlignment="0" applyProtection="0"/>
    <xf numFmtId="0" fontId="57" fillId="19" borderId="0" applyNumberFormat="0" applyBorder="0" applyAlignment="0" applyProtection="0"/>
    <xf numFmtId="0" fontId="58" fillId="7" borderId="1" applyNumberFormat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0" fontId="26" fillId="7" borderId="1" applyNumberFormat="0" applyAlignment="0" applyProtection="0"/>
    <xf numFmtId="0" fontId="27" fillId="20" borderId="8" applyNumberFormat="0" applyAlignment="0" applyProtection="0"/>
    <xf numFmtId="0" fontId="27" fillId="20" borderId="8" applyNumberFormat="0" applyAlignment="0" applyProtection="0"/>
    <xf numFmtId="0" fontId="27" fillId="20" borderId="8" applyNumberFormat="0" applyAlignment="0" applyProtection="0"/>
    <xf numFmtId="0" fontId="27" fillId="20" borderId="8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28" fillId="20" borderId="1" applyNumberFormat="0" applyAlignment="0" applyProtection="0"/>
    <xf numFmtId="0" fontId="59" fillId="4" borderId="0" applyNumberFormat="0" applyBorder="0" applyAlignment="0" applyProtection="0"/>
    <xf numFmtId="0" fontId="29" fillId="0" borderId="3" applyNumberFormat="0" applyFill="0" applyAlignment="0" applyProtection="0"/>
    <xf numFmtId="0" fontId="29" fillId="0" borderId="3" applyNumberFormat="0" applyFill="0" applyAlignment="0" applyProtection="0"/>
    <xf numFmtId="0" fontId="29" fillId="0" borderId="3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1" fillId="0" borderId="5" applyNumberFormat="0" applyFill="0" applyAlignment="0" applyProtection="0"/>
    <xf numFmtId="0" fontId="31" fillId="0" borderId="5" applyNumberFormat="0" applyFill="0" applyAlignment="0" applyProtection="0"/>
    <xf numFmtId="0" fontId="31" fillId="0" borderId="5" applyNumberFormat="0" applyFill="0" applyAlignment="0" applyProtection="0"/>
    <xf numFmtId="0" fontId="31" fillId="0" borderId="5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7" fillId="0" borderId="0"/>
    <xf numFmtId="0" fontId="60" fillId="0" borderId="6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32" fillId="0" borderId="9" applyNumberFormat="0" applyFill="0" applyAlignment="0" applyProtection="0"/>
    <xf numFmtId="0" fontId="61" fillId="21" borderId="2" applyNumberFormat="0" applyAlignment="0" applyProtection="0"/>
    <xf numFmtId="0" fontId="33" fillId="21" borderId="2" applyNumberFormat="0" applyAlignment="0" applyProtection="0"/>
    <xf numFmtId="0" fontId="33" fillId="21" borderId="2" applyNumberFormat="0" applyAlignment="0" applyProtection="0"/>
    <xf numFmtId="0" fontId="33" fillId="21" borderId="2" applyNumberFormat="0" applyAlignment="0" applyProtection="0"/>
    <xf numFmtId="0" fontId="33" fillId="21" borderId="2" applyNumberFormat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35" fillId="22" borderId="0" applyNumberFormat="0" applyBorder="0" applyAlignment="0" applyProtection="0"/>
    <xf numFmtId="0" fontId="62" fillId="20" borderId="1" applyNumberFormat="0" applyAlignment="0" applyProtection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23" fillId="0" borderId="0"/>
    <xf numFmtId="0" fontId="47" fillId="0" borderId="0"/>
    <xf numFmtId="0" fontId="23" fillId="0" borderId="0"/>
    <xf numFmtId="0" fontId="23" fillId="0" borderId="0"/>
    <xf numFmtId="0" fontId="23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24" fillId="0" borderId="0"/>
    <xf numFmtId="0" fontId="22" fillId="0" borderId="0"/>
    <xf numFmtId="0" fontId="22" fillId="0" borderId="0"/>
    <xf numFmtId="0" fontId="47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69" fillId="0" borderId="0"/>
    <xf numFmtId="0" fontId="69" fillId="0" borderId="0"/>
    <xf numFmtId="0" fontId="4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7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69" fillId="0" borderId="0"/>
    <xf numFmtId="0" fontId="47" fillId="0" borderId="0"/>
    <xf numFmtId="0" fontId="47" fillId="0" borderId="0"/>
    <xf numFmtId="0" fontId="63" fillId="0" borderId="9" applyNumberFormat="0" applyFill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36" fillId="3" borderId="0" applyNumberFormat="0" applyBorder="0" applyAlignment="0" applyProtection="0"/>
    <xf numFmtId="0" fontId="64" fillId="3" borderId="0" applyNumberFormat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3" fillId="23" borderId="7" applyNumberFormat="0" applyFont="0" applyAlignment="0" applyProtection="0"/>
    <xf numFmtId="0" fontId="23" fillId="23" borderId="7" applyNumberFormat="0" applyFont="0" applyAlignment="0" applyProtection="0"/>
    <xf numFmtId="0" fontId="23" fillId="23" borderId="7" applyNumberFormat="0" applyFont="0" applyAlignment="0" applyProtection="0"/>
    <xf numFmtId="0" fontId="23" fillId="23" borderId="7" applyNumberFormat="0" applyFont="0" applyAlignment="0" applyProtection="0"/>
    <xf numFmtId="0" fontId="47" fillId="23" borderId="7" applyNumberFormat="0" applyFont="0" applyAlignment="0" applyProtection="0"/>
    <xf numFmtId="0" fontId="65" fillId="20" borderId="8" applyNumberFormat="0" applyAlignment="0" applyProtection="0"/>
    <xf numFmtId="0" fontId="38" fillId="0" borderId="6" applyNumberFormat="0" applyFill="0" applyAlignment="0" applyProtection="0"/>
    <xf numFmtId="0" fontId="38" fillId="0" borderId="6" applyNumberFormat="0" applyFill="0" applyAlignment="0" applyProtection="0"/>
    <xf numFmtId="0" fontId="38" fillId="0" borderId="6" applyNumberFormat="0" applyFill="0" applyAlignment="0" applyProtection="0"/>
    <xf numFmtId="0" fontId="38" fillId="0" borderId="6" applyNumberFormat="0" applyFill="0" applyAlignment="0" applyProtection="0"/>
    <xf numFmtId="0" fontId="66" fillId="22" borderId="0" applyNumberFormat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0" fillId="4" borderId="0" applyNumberFormat="0" applyBorder="0" applyAlignment="0" applyProtection="0"/>
    <xf numFmtId="0" fontId="45" fillId="21" borderId="2" applyNumberFormat="0" applyAlignment="0" applyProtection="0"/>
    <xf numFmtId="0" fontId="43" fillId="0" borderId="9" applyNumberFormat="0" applyFill="0" applyAlignment="0" applyProtection="0"/>
    <xf numFmtId="0" fontId="21" fillId="0" borderId="0"/>
    <xf numFmtId="44" fontId="22" fillId="0" borderId="0" applyFont="0" applyFill="0" applyBorder="0" applyAlignment="0" applyProtection="0"/>
    <xf numFmtId="0" fontId="20" fillId="0" borderId="0"/>
    <xf numFmtId="0" fontId="19" fillId="0" borderId="0"/>
    <xf numFmtId="0" fontId="47" fillId="0" borderId="0"/>
    <xf numFmtId="0" fontId="47" fillId="0" borderId="0"/>
    <xf numFmtId="0" fontId="19" fillId="0" borderId="0"/>
    <xf numFmtId="0" fontId="47" fillId="0" borderId="0"/>
    <xf numFmtId="0" fontId="47" fillId="0" borderId="0"/>
    <xf numFmtId="0" fontId="18" fillId="0" borderId="0"/>
    <xf numFmtId="0" fontId="18" fillId="0" borderId="0"/>
    <xf numFmtId="0" fontId="47" fillId="0" borderId="0"/>
    <xf numFmtId="0" fontId="17" fillId="0" borderId="0"/>
    <xf numFmtId="0" fontId="80" fillId="0" borderId="34" applyNumberFormat="0" applyFill="0" applyAlignment="0" applyProtection="0"/>
    <xf numFmtId="0" fontId="81" fillId="0" borderId="35" applyNumberFormat="0" applyFill="0" applyAlignment="0" applyProtection="0"/>
    <xf numFmtId="0" fontId="82" fillId="0" borderId="36" applyNumberFormat="0" applyFill="0" applyAlignment="0" applyProtection="0"/>
    <xf numFmtId="0" fontId="82" fillId="0" borderId="0" applyNumberFormat="0" applyFill="0" applyBorder="0" applyAlignment="0" applyProtection="0"/>
    <xf numFmtId="0" fontId="16" fillId="0" borderId="0"/>
    <xf numFmtId="0" fontId="15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22" fillId="0" borderId="0"/>
    <xf numFmtId="0" fontId="35" fillId="22" borderId="0" applyNumberFormat="0" applyBorder="0" applyAlignment="0" applyProtection="0"/>
    <xf numFmtId="0" fontId="34" fillId="0" borderId="0" applyNumberFormat="0" applyFill="0" applyBorder="0" applyAlignment="0" applyProtection="0"/>
    <xf numFmtId="0" fontId="33" fillId="21" borderId="2" applyNumberFormat="0" applyAlignment="0" applyProtection="0"/>
    <xf numFmtId="0" fontId="32" fillId="0" borderId="9" applyNumberFormat="0" applyFill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22" fillId="5" borderId="0" applyNumberFormat="0" applyBorder="0" applyAlignment="0" applyProtection="0"/>
    <xf numFmtId="0" fontId="31" fillId="0" borderId="5" applyNumberFormat="0" applyFill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30" fillId="0" borderId="4" applyNumberFormat="0" applyFill="0" applyAlignment="0" applyProtection="0"/>
    <xf numFmtId="0" fontId="28" fillId="20" borderId="1" applyNumberFormat="0" applyAlignment="0" applyProtection="0"/>
    <xf numFmtId="0" fontId="26" fillId="7" borderId="1" applyNumberFormat="0" applyAlignment="0" applyProtection="0"/>
    <xf numFmtId="0" fontId="27" fillId="20" borderId="8" applyNumberFormat="0" applyAlignment="0" applyProtection="0"/>
    <xf numFmtId="0" fontId="25" fillId="19" borderId="0" applyNumberFormat="0" applyBorder="0" applyAlignment="0" applyProtection="0"/>
    <xf numFmtId="0" fontId="25" fillId="14" borderId="0" applyNumberFormat="0" applyBorder="0" applyAlignment="0" applyProtection="0"/>
    <xf numFmtId="0" fontId="25" fillId="13" borderId="0" applyNumberFormat="0" applyBorder="0" applyAlignment="0" applyProtection="0"/>
    <xf numFmtId="0" fontId="25" fillId="18" borderId="0" applyNumberFormat="0" applyBorder="0" applyAlignment="0" applyProtection="0"/>
    <xf numFmtId="0" fontId="25" fillId="17" borderId="0" applyNumberFormat="0" applyBorder="0" applyAlignment="0" applyProtection="0"/>
    <xf numFmtId="0" fontId="25" fillId="16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5" fillId="15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5" fillId="14" borderId="0" applyNumberFormat="0" applyBorder="0" applyAlignment="0" applyProtection="0"/>
    <xf numFmtId="0" fontId="22" fillId="8" borderId="0" applyNumberFormat="0" applyBorder="0" applyAlignment="0" applyProtection="0"/>
    <xf numFmtId="0" fontId="25" fillId="13" borderId="0" applyNumberFormat="0" applyBorder="0" applyAlignment="0" applyProtection="0"/>
    <xf numFmtId="0" fontId="22" fillId="11" borderId="0" applyNumberFormat="0" applyBorder="0" applyAlignment="0" applyProtection="0"/>
    <xf numFmtId="0" fontId="25" fillId="10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2" fillId="11" borderId="0" applyNumberFormat="0" applyBorder="0" applyAlignment="0" applyProtection="0"/>
    <xf numFmtId="0" fontId="25" fillId="13" borderId="0" applyNumberFormat="0" applyBorder="0" applyAlignment="0" applyProtection="0"/>
    <xf numFmtId="0" fontId="22" fillId="10" borderId="0" applyNumberFormat="0" applyBorder="0" applyAlignment="0" applyProtection="0"/>
    <xf numFmtId="0" fontId="25" fillId="14" borderId="0" applyNumberFormat="0" applyBorder="0" applyAlignment="0" applyProtection="0"/>
    <xf numFmtId="0" fontId="22" fillId="8" borderId="0" applyNumberFormat="0" applyBorder="0" applyAlignment="0" applyProtection="0"/>
    <xf numFmtId="0" fontId="25" fillId="15" borderId="0" applyNumberFormat="0" applyBorder="0" applyAlignment="0" applyProtection="0"/>
    <xf numFmtId="0" fontId="22" fillId="9" borderId="0" applyNumberFormat="0" applyBorder="0" applyAlignment="0" applyProtection="0"/>
    <xf numFmtId="0" fontId="22" fillId="8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7" borderId="1" applyNumberFormat="0" applyAlignment="0" applyProtection="0"/>
    <xf numFmtId="0" fontId="27" fillId="20" borderId="8" applyNumberFormat="0" applyAlignment="0" applyProtection="0"/>
    <xf numFmtId="0" fontId="28" fillId="20" borderId="1" applyNumberFormat="0" applyAlignment="0" applyProtection="0"/>
    <xf numFmtId="0" fontId="29" fillId="0" borderId="3" applyNumberFormat="0" applyFill="0" applyAlignment="0" applyProtection="0"/>
    <xf numFmtId="0" fontId="22" fillId="7" borderId="0" applyNumberFormat="0" applyBorder="0" applyAlignment="0" applyProtection="0"/>
    <xf numFmtId="0" fontId="30" fillId="0" borderId="4" applyNumberFormat="0" applyFill="0" applyAlignment="0" applyProtection="0"/>
    <xf numFmtId="0" fontId="22" fillId="6" borderId="0" applyNumberFormat="0" applyBorder="0" applyAlignment="0" applyProtection="0"/>
    <xf numFmtId="0" fontId="31" fillId="0" borderId="5" applyNumberFormat="0" applyFill="0" applyAlignment="0" applyProtection="0"/>
    <xf numFmtId="0" fontId="22" fillId="5" borderId="0" applyNumberFormat="0" applyBorder="0" applyAlignment="0" applyProtection="0"/>
    <xf numFmtId="0" fontId="3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2" fillId="3" borderId="0" applyNumberFormat="0" applyBorder="0" applyAlignment="0" applyProtection="0"/>
    <xf numFmtId="0" fontId="32" fillId="0" borderId="9" applyNumberFormat="0" applyFill="0" applyAlignment="0" applyProtection="0"/>
    <xf numFmtId="0" fontId="22" fillId="2" borderId="0" applyNumberFormat="0" applyBorder="0" applyAlignment="0" applyProtection="0"/>
    <xf numFmtId="0" fontId="33" fillId="21" borderId="2" applyNumberFormat="0" applyAlignment="0" applyProtection="0"/>
    <xf numFmtId="0" fontId="34" fillId="0" borderId="0" applyNumberFormat="0" applyFill="0" applyBorder="0" applyAlignment="0" applyProtection="0"/>
    <xf numFmtId="0" fontId="35" fillId="22" borderId="0" applyNumberFormat="0" applyBorder="0" applyAlignment="0" applyProtection="0"/>
    <xf numFmtId="0" fontId="2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6" fillId="3" borderId="0" applyNumberFormat="0" applyBorder="0" applyAlignment="0" applyProtection="0"/>
    <xf numFmtId="0" fontId="37" fillId="0" borderId="0" applyNumberFormat="0" applyFill="0" applyBorder="0" applyAlignment="0" applyProtection="0"/>
    <xf numFmtId="0" fontId="23" fillId="23" borderId="7" applyNumberFormat="0" applyFont="0" applyAlignment="0" applyProtection="0"/>
    <xf numFmtId="0" fontId="38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22" fillId="5" borderId="0" applyNumberFormat="0" applyBorder="0" applyAlignment="0" applyProtection="0"/>
    <xf numFmtId="0" fontId="11" fillId="0" borderId="0"/>
    <xf numFmtId="44" fontId="22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43" fontId="22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6" fillId="3" borderId="0" applyNumberFormat="0" applyBorder="0" applyAlignment="0" applyProtection="0"/>
    <xf numFmtId="0" fontId="37" fillId="0" borderId="0" applyNumberFormat="0" applyFill="0" applyBorder="0" applyAlignment="0" applyProtection="0"/>
    <xf numFmtId="0" fontId="23" fillId="23" borderId="7" applyNumberFormat="0" applyFont="0" applyAlignment="0" applyProtection="0"/>
    <xf numFmtId="0" fontId="38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29" fillId="0" borderId="3" applyNumberFormat="0" applyFill="0" applyAlignment="0" applyProtection="0"/>
    <xf numFmtId="0" fontId="40" fillId="4" borderId="0" applyNumberFormat="0" applyBorder="0" applyAlignment="0" applyProtection="0"/>
    <xf numFmtId="44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95" fillId="0" borderId="0"/>
    <xf numFmtId="0" fontId="4" fillId="0" borderId="0"/>
    <xf numFmtId="0" fontId="22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26" fillId="7" borderId="1" applyNumberFormat="0" applyAlignment="0" applyProtection="0"/>
    <xf numFmtId="0" fontId="27" fillId="20" borderId="8" applyNumberFormat="0" applyAlignment="0" applyProtection="0"/>
    <xf numFmtId="0" fontId="28" fillId="20" borderId="1" applyNumberFormat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1" fillId="0" borderId="5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21" borderId="2" applyNumberFormat="0" applyAlignment="0" applyProtection="0"/>
    <xf numFmtId="0" fontId="34" fillId="0" borderId="0" applyNumberFormat="0" applyFill="0" applyBorder="0" applyAlignment="0" applyProtection="0"/>
    <xf numFmtId="0" fontId="35" fillId="2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6" fillId="3" borderId="0" applyNumberFormat="0" applyBorder="0" applyAlignment="0" applyProtection="0"/>
    <xf numFmtId="0" fontId="37" fillId="0" borderId="0" applyNumberFormat="0" applyFill="0" applyBorder="0" applyAlignment="0" applyProtection="0"/>
    <xf numFmtId="0" fontId="23" fillId="23" borderId="7" applyNumberFormat="0" applyFont="0" applyAlignment="0" applyProtection="0"/>
    <xf numFmtId="0" fontId="38" fillId="0" borderId="6" applyNumberFormat="0" applyFill="0" applyAlignment="0" applyProtection="0"/>
    <xf numFmtId="0" fontId="39" fillId="0" borderId="0" applyNumberFormat="0" applyFill="0" applyBorder="0" applyAlignment="0" applyProtection="0"/>
    <xf numFmtId="0" fontId="40" fillId="4" borderId="0" applyNumberFormat="0" applyBorder="0" applyAlignment="0" applyProtection="0"/>
    <xf numFmtId="0" fontId="4" fillId="0" borderId="0"/>
    <xf numFmtId="44" fontId="2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7" fillId="23" borderId="7" applyNumberFormat="0" applyFont="0" applyAlignment="0" applyProtection="0"/>
    <xf numFmtId="0" fontId="2" fillId="0" borderId="0"/>
    <xf numFmtId="0" fontId="1" fillId="0" borderId="0"/>
  </cellStyleXfs>
  <cellXfs count="539">
    <xf numFmtId="0" fontId="0" fillId="0" borderId="0" xfId="0"/>
    <xf numFmtId="0" fontId="42" fillId="0" borderId="0" xfId="0" applyFont="1"/>
    <xf numFmtId="0" fontId="53" fillId="0" borderId="0" xfId="0" applyFont="1"/>
    <xf numFmtId="0" fontId="53" fillId="0" borderId="0" xfId="0" applyFont="1" applyBorder="1"/>
    <xf numFmtId="0" fontId="0" fillId="0" borderId="0" xfId="0" applyBorder="1"/>
    <xf numFmtId="0" fontId="52" fillId="33" borderId="12" xfId="0" applyFont="1" applyFill="1" applyBorder="1" applyAlignment="1">
      <alignment horizontal="center" vertical="center" textRotation="90" wrapText="1"/>
    </xf>
    <xf numFmtId="0" fontId="72" fillId="0" borderId="0" xfId="0" applyFont="1"/>
    <xf numFmtId="0" fontId="48" fillId="28" borderId="12" xfId="0" applyFont="1" applyFill="1" applyBorder="1" applyAlignment="1">
      <alignment horizontal="center" vertical="center" textRotation="90" wrapText="1"/>
    </xf>
    <xf numFmtId="0" fontId="71" fillId="26" borderId="17" xfId="0" applyFont="1" applyFill="1" applyBorder="1" applyAlignment="1">
      <alignment horizontal="center" vertical="center" wrapText="1"/>
    </xf>
    <xf numFmtId="0" fontId="52" fillId="33" borderId="13" xfId="0" applyFont="1" applyFill="1" applyBorder="1" applyAlignment="1">
      <alignment horizontal="center" vertical="center" wrapText="1"/>
    </xf>
    <xf numFmtId="0" fontId="48" fillId="27" borderId="12" xfId="0" applyFont="1" applyFill="1" applyBorder="1" applyAlignment="1">
      <alignment horizontal="center" vertical="center" textRotation="90" wrapText="1"/>
    </xf>
    <xf numFmtId="0" fontId="52" fillId="27" borderId="12" xfId="0" applyFont="1" applyFill="1" applyBorder="1" applyAlignment="1">
      <alignment horizontal="center" vertical="center" wrapText="1"/>
    </xf>
    <xf numFmtId="0" fontId="52" fillId="27" borderId="12" xfId="0" applyFont="1" applyFill="1" applyBorder="1" applyAlignment="1">
      <alignment horizontal="center" vertical="center" textRotation="90" wrapText="1"/>
    </xf>
    <xf numFmtId="0" fontId="52" fillId="27" borderId="13" xfId="0" applyFont="1" applyFill="1" applyBorder="1" applyAlignment="1">
      <alignment horizontal="center" vertical="center" wrapText="1"/>
    </xf>
    <xf numFmtId="0" fontId="79" fillId="0" borderId="0" xfId="0" applyFont="1"/>
    <xf numFmtId="0" fontId="48" fillId="35" borderId="12" xfId="0" applyFont="1" applyFill="1" applyBorder="1" applyAlignment="1">
      <alignment horizontal="center" vertical="center" textRotation="90" wrapText="1"/>
    </xf>
    <xf numFmtId="0" fontId="52" fillId="32" borderId="12" xfId="0" applyFont="1" applyFill="1" applyBorder="1" applyAlignment="1">
      <alignment horizontal="center" vertical="center" textRotation="90" wrapText="1"/>
    </xf>
    <xf numFmtId="0" fontId="76" fillId="29" borderId="13" xfId="0" applyFont="1" applyFill="1" applyBorder="1" applyAlignment="1">
      <alignment horizontal="center" vertical="center" wrapText="1"/>
    </xf>
    <xf numFmtId="0" fontId="76" fillId="29" borderId="12" xfId="0" applyFont="1" applyFill="1" applyBorder="1" applyAlignment="1">
      <alignment horizontal="center" vertical="center" textRotation="90" wrapText="1"/>
    </xf>
    <xf numFmtId="0" fontId="76" fillId="29" borderId="12" xfId="0" applyFont="1" applyFill="1" applyBorder="1" applyAlignment="1">
      <alignment horizontal="center" vertical="center" wrapText="1"/>
    </xf>
    <xf numFmtId="0" fontId="75" fillId="29" borderId="12" xfId="0" applyFont="1" applyFill="1" applyBorder="1" applyAlignment="1">
      <alignment horizontal="center" vertical="center" textRotation="90" wrapText="1"/>
    </xf>
    <xf numFmtId="0" fontId="48" fillId="36" borderId="12" xfId="0" applyFont="1" applyFill="1" applyBorder="1" applyAlignment="1">
      <alignment horizontal="center" vertical="center" textRotation="90" wrapText="1"/>
    </xf>
    <xf numFmtId="0" fontId="48" fillId="38" borderId="12" xfId="0" applyFont="1" applyFill="1" applyBorder="1" applyAlignment="1">
      <alignment horizontal="center" vertical="center" textRotation="90" wrapText="1"/>
    </xf>
    <xf numFmtId="0" fontId="48" fillId="39" borderId="12" xfId="0" applyFont="1" applyFill="1" applyBorder="1" applyAlignment="1">
      <alignment horizontal="center" vertical="center" textRotation="90" wrapText="1"/>
    </xf>
    <xf numFmtId="0" fontId="72" fillId="0" borderId="39" xfId="0" applyFont="1" applyBorder="1"/>
    <xf numFmtId="0" fontId="50" fillId="0" borderId="33" xfId="0" applyFont="1" applyBorder="1" applyAlignment="1">
      <alignment horizontal="center" vertical="center" wrapText="1"/>
    </xf>
    <xf numFmtId="0" fontId="75" fillId="0" borderId="33" xfId="0" applyFont="1" applyBorder="1"/>
    <xf numFmtId="0" fontId="74" fillId="33" borderId="12" xfId="0" applyFont="1" applyFill="1" applyBorder="1" applyAlignment="1">
      <alignment horizontal="center" vertical="center" wrapText="1"/>
    </xf>
    <xf numFmtId="0" fontId="74" fillId="33" borderId="13" xfId="0" applyFont="1" applyFill="1" applyBorder="1" applyAlignment="1">
      <alignment horizontal="center" vertical="center" wrapText="1"/>
    </xf>
    <xf numFmtId="0" fontId="74" fillId="33" borderId="11" xfId="0" applyFont="1" applyFill="1" applyBorder="1" applyAlignment="1">
      <alignment horizontal="center" vertical="center" wrapText="1"/>
    </xf>
    <xf numFmtId="0" fontId="48" fillId="38" borderId="12" xfId="0" applyFont="1" applyFill="1" applyBorder="1" applyAlignment="1">
      <alignment horizontal="center" vertical="center" wrapText="1"/>
    </xf>
    <xf numFmtId="164" fontId="84" fillId="0" borderId="0" xfId="0" applyNumberFormat="1" applyFont="1" applyAlignment="1"/>
    <xf numFmtId="164" fontId="83" fillId="24" borderId="37" xfId="0" applyNumberFormat="1" applyFont="1" applyFill="1" applyBorder="1" applyAlignment="1">
      <alignment wrapText="1"/>
    </xf>
    <xf numFmtId="164" fontId="83" fillId="25" borderId="41" xfId="0" applyNumberFormat="1" applyFont="1" applyFill="1" applyBorder="1" applyAlignment="1">
      <alignment wrapText="1"/>
    </xf>
    <xf numFmtId="0" fontId="54" fillId="27" borderId="12" xfId="0" applyFont="1" applyFill="1" applyBorder="1" applyAlignment="1">
      <alignment vertical="center" wrapText="1"/>
    </xf>
    <xf numFmtId="0" fontId="54" fillId="27" borderId="13" xfId="0" applyFont="1" applyFill="1" applyBorder="1" applyAlignment="1">
      <alignment vertical="center" wrapText="1"/>
    </xf>
    <xf numFmtId="0" fontId="54" fillId="38" borderId="12" xfId="0" applyFont="1" applyFill="1" applyBorder="1" applyAlignment="1">
      <alignment horizontal="center" vertical="center" wrapText="1"/>
    </xf>
    <xf numFmtId="0" fontId="54" fillId="38" borderId="13" xfId="0" applyFont="1" applyFill="1" applyBorder="1" applyAlignment="1">
      <alignment horizontal="center" vertical="center" wrapText="1"/>
    </xf>
    <xf numFmtId="0" fontId="54" fillId="38" borderId="11" xfId="0" applyFont="1" applyFill="1" applyBorder="1" applyAlignment="1">
      <alignment horizontal="center" vertical="center" wrapText="1"/>
    </xf>
    <xf numFmtId="0" fontId="48" fillId="38" borderId="11" xfId="0" applyFont="1" applyFill="1" applyBorder="1" applyAlignment="1">
      <alignment horizontal="center" vertical="center" textRotation="90" wrapText="1"/>
    </xf>
    <xf numFmtId="0" fontId="48" fillId="40" borderId="12" xfId="0" applyFont="1" applyFill="1" applyBorder="1" applyAlignment="1">
      <alignment horizontal="center" vertical="center" textRotation="90" wrapText="1"/>
    </xf>
    <xf numFmtId="0" fontId="44" fillId="0" borderId="0" xfId="0" applyFont="1" applyBorder="1"/>
    <xf numFmtId="0" fontId="75" fillId="29" borderId="11" xfId="0" applyFont="1" applyFill="1" applyBorder="1" applyAlignment="1">
      <alignment horizontal="center" vertical="center" textRotation="90" wrapText="1"/>
    </xf>
    <xf numFmtId="0" fontId="48" fillId="40" borderId="11" xfId="0" applyFont="1" applyFill="1" applyBorder="1" applyAlignment="1">
      <alignment horizontal="center" vertical="center" textRotation="90" wrapText="1"/>
    </xf>
    <xf numFmtId="0" fontId="48" fillId="39" borderId="11" xfId="0" applyFont="1" applyFill="1" applyBorder="1" applyAlignment="1">
      <alignment horizontal="center" vertical="center" textRotation="90" wrapText="1"/>
    </xf>
    <xf numFmtId="0" fontId="48" fillId="27" borderId="11" xfId="0" applyFont="1" applyFill="1" applyBorder="1" applyAlignment="1">
      <alignment horizontal="center" vertical="center" textRotation="90" wrapText="1"/>
    </xf>
    <xf numFmtId="0" fontId="44" fillId="0" borderId="0" xfId="0" applyFont="1" applyFill="1" applyBorder="1" applyAlignment="1">
      <alignment vertical="top" wrapText="1"/>
    </xf>
    <xf numFmtId="0" fontId="85" fillId="0" borderId="0" xfId="0" applyFont="1" applyFill="1" applyBorder="1" applyAlignment="1">
      <alignment vertical="top" wrapText="1"/>
    </xf>
    <xf numFmtId="0" fontId="44" fillId="0" borderId="0" xfId="0" applyFont="1" applyFill="1" applyBorder="1" applyAlignment="1">
      <alignment horizontal="left" vertical="top" wrapText="1"/>
    </xf>
    <xf numFmtId="0" fontId="85" fillId="0" borderId="0" xfId="0" applyFont="1" applyBorder="1"/>
    <xf numFmtId="0" fontId="39" fillId="0" borderId="0" xfId="0" applyFont="1" applyBorder="1"/>
    <xf numFmtId="0" fontId="39" fillId="0" borderId="0" xfId="0" applyFont="1"/>
    <xf numFmtId="166" fontId="70" fillId="31" borderId="0" xfId="0" applyNumberFormat="1" applyFont="1" applyFill="1" applyBorder="1" applyAlignment="1"/>
    <xf numFmtId="0" fontId="71" fillId="0" borderId="0" xfId="0" applyFont="1" applyFill="1" applyBorder="1" applyAlignment="1">
      <alignment horizontal="left" vertical="top" wrapText="1"/>
    </xf>
    <xf numFmtId="164" fontId="83" fillId="24" borderId="48" xfId="0" applyNumberFormat="1" applyFont="1" applyFill="1" applyBorder="1" applyAlignment="1">
      <alignment horizontal="right"/>
    </xf>
    <xf numFmtId="164" fontId="83" fillId="25" borderId="49" xfId="0" applyNumberFormat="1" applyFont="1" applyFill="1" applyBorder="1" applyAlignment="1">
      <alignment horizontal="right"/>
    </xf>
    <xf numFmtId="0" fontId="39" fillId="0" borderId="0" xfId="0" applyFont="1" applyBorder="1" applyAlignment="1">
      <alignment horizontal="right"/>
    </xf>
    <xf numFmtId="0" fontId="48" fillId="41" borderId="12" xfId="0" applyFont="1" applyFill="1" applyBorder="1" applyAlignment="1">
      <alignment horizontal="center" vertical="center" textRotation="90" wrapText="1"/>
    </xf>
    <xf numFmtId="0" fontId="48" fillId="41" borderId="11" xfId="0" applyFont="1" applyFill="1" applyBorder="1" applyAlignment="1">
      <alignment horizontal="center" vertical="center" textRotation="90" wrapText="1"/>
    </xf>
    <xf numFmtId="0" fontId="55" fillId="30" borderId="37" xfId="0" applyFont="1" applyFill="1" applyBorder="1" applyAlignment="1">
      <alignment vertical="center" wrapText="1"/>
    </xf>
    <xf numFmtId="0" fontId="55" fillId="30" borderId="45" xfId="0" applyFont="1" applyFill="1" applyBorder="1" applyAlignment="1">
      <alignment vertical="center" wrapText="1"/>
    </xf>
    <xf numFmtId="0" fontId="48" fillId="39" borderId="13" xfId="0" applyFont="1" applyFill="1" applyBorder="1" applyAlignment="1">
      <alignment horizontal="center" vertical="center" wrapText="1"/>
    </xf>
    <xf numFmtId="0" fontId="73" fillId="42" borderId="47" xfId="0" applyFont="1" applyFill="1" applyBorder="1" applyAlignment="1">
      <alignment horizontal="center" vertical="center" wrapText="1"/>
    </xf>
    <xf numFmtId="0" fontId="48" fillId="42" borderId="13" xfId="0" applyFont="1" applyFill="1" applyBorder="1" applyAlignment="1">
      <alignment horizontal="center" vertical="center" wrapText="1"/>
    </xf>
    <xf numFmtId="0" fontId="52" fillId="42" borderId="12" xfId="0" applyFont="1" applyFill="1" applyBorder="1" applyAlignment="1">
      <alignment horizontal="center" vertical="center" textRotation="90" wrapText="1"/>
    </xf>
    <xf numFmtId="0" fontId="87" fillId="31" borderId="12" xfId="0" applyFont="1" applyFill="1" applyBorder="1"/>
    <xf numFmtId="164" fontId="91" fillId="24" borderId="12" xfId="0" applyNumberFormat="1" applyFont="1" applyFill="1" applyBorder="1" applyAlignment="1">
      <alignment horizontal="right"/>
    </xf>
    <xf numFmtId="0" fontId="70" fillId="0" borderId="12" xfId="0" applyFont="1" applyFill="1" applyBorder="1" applyAlignment="1"/>
    <xf numFmtId="166" fontId="70" fillId="0" borderId="12" xfId="0" applyNumberFormat="1" applyFont="1" applyFill="1" applyBorder="1" applyAlignment="1"/>
    <xf numFmtId="0" fontId="71" fillId="26" borderId="32" xfId="0" applyFont="1" applyFill="1" applyBorder="1" applyAlignment="1">
      <alignment horizontal="center"/>
    </xf>
    <xf numFmtId="0" fontId="86" fillId="31" borderId="12" xfId="0" applyFont="1" applyFill="1" applyBorder="1"/>
    <xf numFmtId="2" fontId="91" fillId="24" borderId="12" xfId="0" applyNumberFormat="1" applyFont="1" applyFill="1" applyBorder="1" applyAlignment="1">
      <alignment horizontal="right"/>
    </xf>
    <xf numFmtId="164" fontId="91" fillId="0" borderId="12" xfId="0" applyNumberFormat="1" applyFont="1" applyBorder="1"/>
    <xf numFmtId="164" fontId="49" fillId="0" borderId="12" xfId="0" applyNumberFormat="1" applyFont="1" applyBorder="1"/>
    <xf numFmtId="0" fontId="52" fillId="32" borderId="12" xfId="0" applyFont="1" applyFill="1" applyBorder="1" applyAlignment="1">
      <alignment horizontal="center" vertical="center" wrapText="1"/>
    </xf>
    <xf numFmtId="0" fontId="48" fillId="43" borderId="12" xfId="0" applyFont="1" applyFill="1" applyBorder="1" applyAlignment="1">
      <alignment horizontal="center" vertical="center" wrapText="1"/>
    </xf>
    <xf numFmtId="0" fontId="94" fillId="43" borderId="12" xfId="0" applyFont="1" applyFill="1" applyBorder="1" applyAlignment="1">
      <alignment horizontal="center" vertical="center" textRotation="90" wrapText="1"/>
    </xf>
    <xf numFmtId="0" fontId="48" fillId="43" borderId="12" xfId="0" applyFont="1" applyFill="1" applyBorder="1" applyAlignment="1">
      <alignment horizontal="center" vertical="center" textRotation="90" wrapText="1"/>
    </xf>
    <xf numFmtId="0" fontId="48" fillId="34" borderId="17" xfId="0" applyFont="1" applyFill="1" applyBorder="1" applyAlignment="1">
      <alignment horizontal="center" vertical="center" wrapText="1"/>
    </xf>
    <xf numFmtId="0" fontId="54" fillId="27" borderId="10" xfId="0" applyFont="1" applyFill="1" applyBorder="1" applyAlignment="1">
      <alignment vertical="center" wrapText="1"/>
    </xf>
    <xf numFmtId="0" fontId="52" fillId="27" borderId="10" xfId="0" applyFont="1" applyFill="1" applyBorder="1" applyAlignment="1">
      <alignment horizontal="center" vertical="center" textRotation="90" wrapText="1"/>
    </xf>
    <xf numFmtId="0" fontId="53" fillId="0" borderId="12" xfId="0" applyFont="1" applyBorder="1"/>
    <xf numFmtId="0" fontId="39" fillId="0" borderId="12" xfId="0" applyFont="1" applyBorder="1"/>
    <xf numFmtId="0" fontId="70" fillId="0" borderId="12" xfId="0" applyFont="1" applyFill="1" applyBorder="1" applyAlignment="1">
      <alignment wrapText="1"/>
    </xf>
    <xf numFmtId="169" fontId="85" fillId="0" borderId="0" xfId="0" applyNumberFormat="1" applyFont="1" applyBorder="1"/>
    <xf numFmtId="170" fontId="85" fillId="0" borderId="0" xfId="0" applyNumberFormat="1" applyFont="1" applyBorder="1"/>
    <xf numFmtId="0" fontId="48" fillId="44" borderId="12" xfId="0" applyFont="1" applyFill="1" applyBorder="1" applyAlignment="1">
      <alignment horizontal="center" vertical="center" wrapText="1"/>
    </xf>
    <xf numFmtId="0" fontId="94" fillId="44" borderId="12" xfId="0" applyFont="1" applyFill="1" applyBorder="1" applyAlignment="1">
      <alignment horizontal="center" vertical="center" textRotation="90" wrapText="1"/>
    </xf>
    <xf numFmtId="0" fontId="48" fillId="44" borderId="12" xfId="0" applyFont="1" applyFill="1" applyBorder="1" applyAlignment="1">
      <alignment horizontal="center" vertical="center" textRotation="90" wrapText="1"/>
    </xf>
    <xf numFmtId="166" fontId="73" fillId="0" borderId="12" xfId="0" applyNumberFormat="1" applyFont="1" applyFill="1" applyBorder="1" applyAlignment="1">
      <alignment horizontal="right"/>
    </xf>
    <xf numFmtId="0" fontId="87" fillId="0" borderId="12" xfId="0" applyFont="1" applyFill="1" applyBorder="1"/>
    <xf numFmtId="0" fontId="53" fillId="45" borderId="0" xfId="0" applyFont="1" applyFill="1"/>
    <xf numFmtId="0" fontId="52" fillId="46" borderId="47" xfId="0" applyFont="1" applyFill="1" applyBorder="1" applyAlignment="1">
      <alignment horizontal="center" vertical="center" wrapText="1"/>
    </xf>
    <xf numFmtId="0" fontId="52" fillId="46" borderId="12" xfId="0" applyFont="1" applyFill="1" applyBorder="1" applyAlignment="1">
      <alignment horizontal="center" vertical="center" textRotation="90" wrapText="1"/>
    </xf>
    <xf numFmtId="0" fontId="48" fillId="46" borderId="13" xfId="0" applyFont="1" applyFill="1" applyBorder="1" applyAlignment="1">
      <alignment horizontal="center" vertical="center" wrapText="1"/>
    </xf>
    <xf numFmtId="0" fontId="48" fillId="46" borderId="12" xfId="0" applyFont="1" applyFill="1" applyBorder="1" applyAlignment="1">
      <alignment horizontal="center" vertical="center" textRotation="90" wrapText="1"/>
    </xf>
    <xf numFmtId="0" fontId="48" fillId="46" borderId="11" xfId="0" applyFont="1" applyFill="1" applyBorder="1" applyAlignment="1">
      <alignment horizontal="center" vertical="center" textRotation="90" wrapText="1"/>
    </xf>
    <xf numFmtId="1" fontId="70" fillId="0" borderId="12" xfId="0" applyNumberFormat="1" applyFont="1" applyFill="1" applyBorder="1" applyAlignment="1"/>
    <xf numFmtId="1" fontId="87" fillId="0" borderId="12" xfId="0" applyNumberFormat="1" applyFont="1" applyFill="1" applyBorder="1"/>
    <xf numFmtId="0" fontId="53" fillId="37" borderId="0" xfId="0" applyFont="1" applyFill="1" applyBorder="1"/>
    <xf numFmtId="0" fontId="52" fillId="29" borderId="13" xfId="0" applyFont="1" applyFill="1" applyBorder="1" applyAlignment="1">
      <alignment horizontal="center" vertical="center" wrapText="1"/>
    </xf>
    <xf numFmtId="0" fontId="52" fillId="33" borderId="10" xfId="0" applyFont="1" applyFill="1" applyBorder="1" applyAlignment="1">
      <alignment horizontal="center" vertical="center" textRotation="90" wrapText="1"/>
    </xf>
    <xf numFmtId="164" fontId="83" fillId="48" borderId="45" xfId="0" applyNumberFormat="1" applyFont="1" applyFill="1" applyBorder="1" applyAlignment="1"/>
    <xf numFmtId="164" fontId="83" fillId="24" borderId="30" xfId="0" applyNumberFormat="1" applyFont="1" applyFill="1" applyBorder="1" applyAlignment="1">
      <alignment horizontal="right"/>
    </xf>
    <xf numFmtId="164" fontId="83" fillId="24" borderId="28" xfId="0" applyNumberFormat="1" applyFont="1" applyFill="1" applyBorder="1" applyAlignment="1">
      <alignment horizontal="right"/>
    </xf>
    <xf numFmtId="164" fontId="83" fillId="24" borderId="31" xfId="0" applyNumberFormat="1" applyFont="1" applyFill="1" applyBorder="1" applyAlignment="1">
      <alignment horizontal="right"/>
    </xf>
    <xf numFmtId="168" fontId="83" fillId="24" borderId="28" xfId="0" applyNumberFormat="1" applyFont="1" applyFill="1" applyBorder="1" applyAlignment="1">
      <alignment horizontal="right"/>
    </xf>
    <xf numFmtId="164" fontId="83" fillId="48" borderId="31" xfId="0" applyNumberFormat="1" applyFont="1" applyFill="1" applyBorder="1" applyAlignment="1">
      <alignment horizontal="right"/>
    </xf>
    <xf numFmtId="164" fontId="83" fillId="48" borderId="12" xfId="0" applyNumberFormat="1" applyFont="1" applyFill="1" applyBorder="1" applyAlignment="1">
      <alignment horizontal="right"/>
    </xf>
    <xf numFmtId="2" fontId="83" fillId="24" borderId="31" xfId="0" applyNumberFormat="1" applyFont="1" applyFill="1" applyBorder="1" applyAlignment="1">
      <alignment horizontal="right"/>
    </xf>
    <xf numFmtId="164" fontId="83" fillId="24" borderId="16" xfId="0" applyNumberFormat="1" applyFont="1" applyFill="1" applyBorder="1" applyAlignment="1">
      <alignment horizontal="right"/>
    </xf>
    <xf numFmtId="166" fontId="83" fillId="24" borderId="30" xfId="0" applyNumberFormat="1" applyFont="1" applyFill="1" applyBorder="1" applyAlignment="1">
      <alignment horizontal="right"/>
    </xf>
    <xf numFmtId="1" fontId="83" fillId="25" borderId="21" xfId="0" applyNumberFormat="1" applyFont="1" applyFill="1" applyBorder="1" applyAlignment="1">
      <alignment horizontal="right"/>
    </xf>
    <xf numFmtId="164" fontId="83" fillId="25" borderId="22" xfId="0" applyNumberFormat="1" applyFont="1" applyFill="1" applyBorder="1" applyAlignment="1">
      <alignment horizontal="right"/>
    </xf>
    <xf numFmtId="164" fontId="83" fillId="25" borderId="38" xfId="0" applyNumberFormat="1" applyFont="1" applyFill="1" applyBorder="1" applyAlignment="1">
      <alignment horizontal="right"/>
    </xf>
    <xf numFmtId="168" fontId="83" fillId="25" borderId="12" xfId="0" applyNumberFormat="1" applyFont="1" applyFill="1" applyBorder="1" applyAlignment="1">
      <alignment horizontal="right"/>
    </xf>
    <xf numFmtId="164" fontId="83" fillId="25" borderId="12" xfId="0" applyNumberFormat="1" applyFont="1" applyFill="1" applyBorder="1" applyAlignment="1">
      <alignment horizontal="right"/>
    </xf>
    <xf numFmtId="164" fontId="83" fillId="47" borderId="12" xfId="0" applyNumberFormat="1" applyFont="1" applyFill="1" applyBorder="1" applyAlignment="1">
      <alignment horizontal="right"/>
    </xf>
    <xf numFmtId="164" fontId="83" fillId="25" borderId="21" xfId="0" applyNumberFormat="1" applyFont="1" applyFill="1" applyBorder="1" applyAlignment="1">
      <alignment horizontal="right"/>
    </xf>
    <xf numFmtId="164" fontId="83" fillId="25" borderId="29" xfId="0" applyNumberFormat="1" applyFont="1" applyFill="1" applyBorder="1" applyAlignment="1">
      <alignment horizontal="right"/>
    </xf>
    <xf numFmtId="164" fontId="83" fillId="25" borderId="23" xfId="0" applyNumberFormat="1" applyFont="1" applyFill="1" applyBorder="1" applyAlignment="1">
      <alignment horizontal="right"/>
    </xf>
    <xf numFmtId="166" fontId="83" fillId="25" borderId="21" xfId="0" applyNumberFormat="1" applyFont="1" applyFill="1" applyBorder="1" applyAlignment="1">
      <alignment horizontal="right"/>
    </xf>
    <xf numFmtId="0" fontId="48" fillId="32" borderId="13" xfId="0" applyFont="1" applyFill="1" applyBorder="1" applyAlignment="1">
      <alignment horizontal="center" vertical="center" wrapText="1"/>
    </xf>
    <xf numFmtId="0" fontId="48" fillId="32" borderId="12" xfId="0" applyFont="1" applyFill="1" applyBorder="1" applyAlignment="1">
      <alignment horizontal="center" vertical="center" textRotation="90" wrapText="1"/>
    </xf>
    <xf numFmtId="0" fontId="48" fillId="32" borderId="17" xfId="0" applyFont="1" applyFill="1" applyBorder="1" applyAlignment="1">
      <alignment horizontal="center" vertical="center" wrapText="1"/>
    </xf>
    <xf numFmtId="0" fontId="74" fillId="29" borderId="17" xfId="0" applyFont="1" applyFill="1" applyBorder="1" applyAlignment="1">
      <alignment horizontal="center" vertical="center" wrapText="1"/>
    </xf>
    <xf numFmtId="0" fontId="52" fillId="29" borderId="12" xfId="0" applyFont="1" applyFill="1" applyBorder="1" applyAlignment="1">
      <alignment horizontal="center" vertical="center" textRotation="90" wrapText="1"/>
    </xf>
    <xf numFmtId="0" fontId="75" fillId="29" borderId="32" xfId="0" applyFont="1" applyFill="1" applyBorder="1" applyAlignment="1">
      <alignment horizontal="center"/>
    </xf>
    <xf numFmtId="2" fontId="70" fillId="38" borderId="12" xfId="697" applyNumberFormat="1" applyFont="1" applyFill="1" applyBorder="1"/>
    <xf numFmtId="1" fontId="70" fillId="38" borderId="12" xfId="0" applyNumberFormat="1" applyFont="1" applyFill="1" applyBorder="1" applyAlignment="1"/>
    <xf numFmtId="166" fontId="70" fillId="38" borderId="12" xfId="0" applyNumberFormat="1" applyFont="1" applyFill="1" applyBorder="1" applyAlignment="1"/>
    <xf numFmtId="164" fontId="43" fillId="38" borderId="12" xfId="0" applyNumberFormat="1" applyFont="1" applyFill="1" applyBorder="1"/>
    <xf numFmtId="0" fontId="70" fillId="38" borderId="12" xfId="0" applyFont="1" applyFill="1" applyBorder="1" applyAlignment="1"/>
    <xf numFmtId="0" fontId="77" fillId="38" borderId="12" xfId="0" applyFont="1" applyFill="1" applyBorder="1" applyAlignment="1">
      <alignment horizontal="center" vertical="center" wrapText="1"/>
    </xf>
    <xf numFmtId="3" fontId="70" fillId="38" borderId="12" xfId="0" applyNumberFormat="1" applyFont="1" applyFill="1" applyBorder="1" applyAlignment="1"/>
    <xf numFmtId="167" fontId="70" fillId="38" borderId="12" xfId="0" applyNumberFormat="1" applyFont="1" applyFill="1" applyBorder="1" applyAlignment="1"/>
    <xf numFmtId="2" fontId="77" fillId="38" borderId="12" xfId="0" applyNumberFormat="1" applyFont="1" applyFill="1" applyBorder="1" applyAlignment="1">
      <alignment horizontal="center" vertical="center" wrapText="1"/>
    </xf>
    <xf numFmtId="2" fontId="70" fillId="38" borderId="12" xfId="0" applyNumberFormat="1" applyFont="1" applyFill="1" applyBorder="1" applyAlignment="1"/>
    <xf numFmtId="1" fontId="77" fillId="38" borderId="12" xfId="0" applyNumberFormat="1" applyFont="1" applyFill="1" applyBorder="1" applyAlignment="1">
      <alignment horizontal="center" vertical="center" wrapText="1"/>
    </xf>
    <xf numFmtId="166" fontId="77" fillId="38" borderId="12" xfId="0" applyNumberFormat="1" applyFont="1" applyFill="1" applyBorder="1" applyAlignment="1">
      <alignment horizontal="center" vertical="center" wrapText="1"/>
    </xf>
    <xf numFmtId="2" fontId="78" fillId="38" borderId="12" xfId="0" applyNumberFormat="1" applyFont="1" applyFill="1" applyBorder="1" applyAlignment="1"/>
    <xf numFmtId="1" fontId="78" fillId="38" borderId="12" xfId="0" applyNumberFormat="1" applyFont="1" applyFill="1" applyBorder="1" applyAlignment="1"/>
    <xf numFmtId="166" fontId="78" fillId="38" borderId="12" xfId="0" applyNumberFormat="1" applyFont="1" applyFill="1" applyBorder="1" applyAlignment="1"/>
    <xf numFmtId="164" fontId="70" fillId="38" borderId="12" xfId="0" applyNumberFormat="1" applyFont="1" applyFill="1" applyBorder="1" applyAlignment="1"/>
    <xf numFmtId="165" fontId="93" fillId="38" borderId="12" xfId="0" applyNumberFormat="1" applyFont="1" applyFill="1" applyBorder="1" applyAlignment="1">
      <alignment horizontal="center" vertical="center"/>
    </xf>
    <xf numFmtId="165" fontId="93" fillId="38" borderId="28" xfId="0" applyNumberFormat="1" applyFont="1" applyFill="1" applyBorder="1" applyAlignment="1">
      <alignment horizontal="center" vertical="center"/>
    </xf>
    <xf numFmtId="164" fontId="77" fillId="38" borderId="12" xfId="0" applyNumberFormat="1" applyFont="1" applyFill="1" applyBorder="1" applyAlignment="1">
      <alignment wrapText="1"/>
    </xf>
    <xf numFmtId="164" fontId="70" fillId="38" borderId="12" xfId="432" applyNumberFormat="1" applyFont="1" applyFill="1" applyBorder="1" applyAlignment="1"/>
    <xf numFmtId="2" fontId="43" fillId="38" borderId="12" xfId="0" applyNumberFormat="1" applyFont="1" applyFill="1" applyBorder="1"/>
    <xf numFmtId="1" fontId="92" fillId="38" borderId="12" xfId="0" applyNumberFormat="1" applyFont="1" applyFill="1" applyBorder="1" applyAlignment="1">
      <alignment horizontal="center"/>
    </xf>
    <xf numFmtId="0" fontId="52" fillId="34" borderId="12" xfId="0" applyFont="1" applyFill="1" applyBorder="1" applyAlignment="1">
      <alignment horizontal="center" vertical="center" wrapText="1"/>
    </xf>
    <xf numFmtId="0" fontId="52" fillId="34" borderId="12" xfId="0" applyFont="1" applyFill="1" applyBorder="1" applyAlignment="1">
      <alignment horizontal="center" vertical="center" textRotation="90" wrapText="1"/>
    </xf>
    <xf numFmtId="0" fontId="75" fillId="29" borderId="10" xfId="0" applyFont="1" applyFill="1" applyBorder="1" applyAlignment="1">
      <alignment horizontal="center" vertical="center" wrapText="1"/>
    </xf>
    <xf numFmtId="0" fontId="75" fillId="29" borderId="32" xfId="0" applyFont="1" applyFill="1" applyBorder="1" applyAlignment="1">
      <alignment horizontal="center" vertical="center" textRotation="90" wrapText="1"/>
    </xf>
    <xf numFmtId="44" fontId="48" fillId="29" borderId="0" xfId="488" applyFont="1" applyFill="1" applyBorder="1" applyAlignment="1">
      <alignment horizontal="center" vertical="center" wrapText="1"/>
    </xf>
    <xf numFmtId="164" fontId="91" fillId="24" borderId="12" xfId="0" applyNumberFormat="1" applyFont="1" applyFill="1" applyBorder="1" applyAlignment="1">
      <alignment horizontal="center"/>
    </xf>
    <xf numFmtId="0" fontId="76" fillId="29" borderId="10" xfId="0" applyFont="1" applyFill="1" applyBorder="1" applyAlignment="1">
      <alignment horizontal="center" vertical="center" textRotation="90" wrapText="1"/>
    </xf>
    <xf numFmtId="1" fontId="78" fillId="38" borderId="12" xfId="0" applyNumberFormat="1" applyFont="1" applyFill="1" applyBorder="1" applyAlignment="1">
      <alignment horizontal="center"/>
    </xf>
    <xf numFmtId="164" fontId="78" fillId="38" borderId="12" xfId="0" applyNumberFormat="1" applyFont="1" applyFill="1" applyBorder="1" applyAlignment="1">
      <alignment horizontal="center"/>
    </xf>
    <xf numFmtId="0" fontId="54" fillId="36" borderId="17" xfId="0" applyFont="1" applyFill="1" applyBorder="1" applyAlignment="1">
      <alignment horizontal="center" vertical="center" wrapText="1"/>
    </xf>
    <xf numFmtId="0" fontId="52" fillId="46" borderId="10" xfId="0" applyFont="1" applyFill="1" applyBorder="1" applyAlignment="1">
      <alignment horizontal="center" vertical="center" textRotation="90" wrapText="1"/>
    </xf>
    <xf numFmtId="0" fontId="48" fillId="38" borderId="47" xfId="0" applyFont="1" applyFill="1" applyBorder="1" applyAlignment="1">
      <alignment horizontal="center" vertical="center" wrapText="1"/>
    </xf>
    <xf numFmtId="0" fontId="52" fillId="36" borderId="12" xfId="0" applyFont="1" applyFill="1" applyBorder="1" applyAlignment="1">
      <alignment horizontal="center" vertical="center" textRotation="90" wrapText="1"/>
    </xf>
    <xf numFmtId="0" fontId="52" fillId="36" borderId="12" xfId="0" applyFont="1" applyFill="1" applyBorder="1" applyAlignment="1">
      <alignment horizontal="center" vertical="center" wrapText="1"/>
    </xf>
    <xf numFmtId="164" fontId="70" fillId="38" borderId="12" xfId="0" applyNumberFormat="1" applyFont="1" applyFill="1" applyBorder="1" applyAlignment="1">
      <alignment horizontal="center"/>
    </xf>
    <xf numFmtId="164" fontId="83" fillId="24" borderId="12" xfId="0" applyNumberFormat="1" applyFont="1" applyFill="1" applyBorder="1" applyAlignment="1">
      <alignment horizontal="right"/>
    </xf>
    <xf numFmtId="1" fontId="70" fillId="38" borderId="12" xfId="0" applyNumberFormat="1" applyFont="1" applyFill="1" applyBorder="1" applyAlignment="1">
      <alignment horizontal="center"/>
    </xf>
    <xf numFmtId="0" fontId="48" fillId="36" borderId="17" xfId="0" applyFont="1" applyFill="1" applyBorder="1" applyAlignment="1">
      <alignment horizontal="center" vertical="center" wrapText="1"/>
    </xf>
    <xf numFmtId="0" fontId="52" fillId="36" borderId="13" xfId="0" applyFont="1" applyFill="1" applyBorder="1" applyAlignment="1">
      <alignment horizontal="center" vertical="center" wrapText="1"/>
    </xf>
    <xf numFmtId="0" fontId="48" fillId="36" borderId="47" xfId="0" applyFont="1" applyFill="1" applyBorder="1" applyAlignment="1">
      <alignment horizontal="center" vertical="center" wrapText="1"/>
    </xf>
    <xf numFmtId="0" fontId="73" fillId="39" borderId="13" xfId="0" applyFont="1" applyFill="1" applyBorder="1" applyAlignment="1">
      <alignment vertical="center" wrapText="1"/>
    </xf>
    <xf numFmtId="0" fontId="73" fillId="39" borderId="12" xfId="0" applyFont="1" applyFill="1" applyBorder="1" applyAlignment="1">
      <alignment vertical="center" wrapText="1"/>
    </xf>
    <xf numFmtId="0" fontId="73" fillId="39" borderId="47" xfId="0" applyFont="1" applyFill="1" applyBorder="1" applyAlignment="1">
      <alignment vertical="center" wrapText="1"/>
    </xf>
    <xf numFmtId="0" fontId="52" fillId="39" borderId="47" xfId="0" applyFont="1" applyFill="1" applyBorder="1" applyAlignment="1">
      <alignment horizontal="center" vertical="center" wrapText="1"/>
    </xf>
    <xf numFmtId="0" fontId="52" fillId="39" borderId="12" xfId="0" applyFont="1" applyFill="1" applyBorder="1" applyAlignment="1">
      <alignment horizontal="center" vertical="center" textRotation="90" wrapText="1"/>
    </xf>
    <xf numFmtId="165" fontId="70" fillId="38" borderId="12" xfId="0" applyNumberFormat="1" applyFont="1" applyFill="1" applyBorder="1" applyAlignment="1">
      <alignment horizontal="center"/>
    </xf>
    <xf numFmtId="3" fontId="70" fillId="38" borderId="12" xfId="0" applyNumberFormat="1" applyFont="1" applyFill="1" applyBorder="1" applyAlignment="1">
      <alignment horizontal="center"/>
    </xf>
    <xf numFmtId="0" fontId="48" fillId="41" borderId="13" xfId="0" applyFont="1" applyFill="1" applyBorder="1" applyAlignment="1">
      <alignment horizontal="center" vertical="center" wrapText="1"/>
    </xf>
    <xf numFmtId="0" fontId="48" fillId="41" borderId="12" xfId="0" applyFont="1" applyFill="1" applyBorder="1" applyAlignment="1">
      <alignment horizontal="center" vertical="center" wrapText="1"/>
    </xf>
    <xf numFmtId="0" fontId="48" fillId="28" borderId="13" xfId="0" applyFont="1" applyFill="1" applyBorder="1" applyAlignment="1">
      <alignment horizontal="center" vertical="center" wrapText="1"/>
    </xf>
    <xf numFmtId="0" fontId="48" fillId="27" borderId="13" xfId="0" applyFont="1" applyFill="1" applyBorder="1" applyAlignment="1">
      <alignment horizontal="center" vertical="center" wrapText="1"/>
    </xf>
    <xf numFmtId="0" fontId="48" fillId="27" borderId="12" xfId="0" applyFont="1" applyFill="1" applyBorder="1" applyAlignment="1">
      <alignment horizontal="center" vertical="center" wrapText="1"/>
    </xf>
    <xf numFmtId="0" fontId="48" fillId="36" borderId="13" xfId="0" applyFont="1" applyFill="1" applyBorder="1" applyAlignment="1">
      <alignment horizontal="center" vertical="center" wrapText="1"/>
    </xf>
    <xf numFmtId="0" fontId="48" fillId="36" borderId="12" xfId="0" applyFont="1" applyFill="1" applyBorder="1" applyAlignment="1">
      <alignment horizontal="center" vertical="center" wrapText="1"/>
    </xf>
    <xf numFmtId="0" fontId="75" fillId="29" borderId="12" xfId="0" applyFont="1" applyFill="1" applyBorder="1" applyAlignment="1">
      <alignment horizontal="center" vertical="center" wrapText="1"/>
    </xf>
    <xf numFmtId="0" fontId="75" fillId="29" borderId="11" xfId="0" applyFont="1" applyFill="1" applyBorder="1" applyAlignment="1">
      <alignment horizontal="center" vertical="center" wrapText="1"/>
    </xf>
    <xf numFmtId="0" fontId="75" fillId="29" borderId="13" xfId="0" applyFont="1" applyFill="1" applyBorder="1" applyAlignment="1">
      <alignment horizontal="center" vertical="center" wrapText="1"/>
    </xf>
    <xf numFmtId="0" fontId="48" fillId="35" borderId="13" xfId="0" applyFont="1" applyFill="1" applyBorder="1" applyAlignment="1">
      <alignment horizontal="center" vertical="center" wrapText="1"/>
    </xf>
    <xf numFmtId="0" fontId="48" fillId="40" borderId="13" xfId="0" applyFont="1" applyFill="1" applyBorder="1" applyAlignment="1">
      <alignment horizontal="center" vertical="center" wrapText="1"/>
    </xf>
    <xf numFmtId="1" fontId="89" fillId="0" borderId="12" xfId="0" applyNumberFormat="1" applyFont="1" applyFill="1" applyBorder="1" applyAlignment="1">
      <alignment horizontal="right"/>
    </xf>
    <xf numFmtId="166" fontId="89" fillId="0" borderId="12" xfId="0" applyNumberFormat="1" applyFont="1" applyFill="1" applyBorder="1" applyAlignment="1">
      <alignment horizontal="right"/>
    </xf>
    <xf numFmtId="164" fontId="88" fillId="0" borderId="28" xfId="0" applyNumberFormat="1" applyFont="1" applyFill="1" applyBorder="1" applyAlignment="1">
      <alignment horizontal="center"/>
    </xf>
    <xf numFmtId="164" fontId="89" fillId="0" borderId="12" xfId="0" applyNumberFormat="1" applyFont="1" applyFill="1" applyBorder="1" applyAlignment="1">
      <alignment horizontal="center"/>
    </xf>
    <xf numFmtId="1" fontId="89" fillId="0" borderId="12" xfId="0" applyNumberFormat="1" applyFont="1" applyFill="1" applyBorder="1" applyAlignment="1">
      <alignment horizontal="center"/>
    </xf>
    <xf numFmtId="166" fontId="88" fillId="0" borderId="12" xfId="0" applyNumberFormat="1" applyFont="1" applyFill="1" applyBorder="1" applyAlignment="1">
      <alignment horizontal="right"/>
    </xf>
    <xf numFmtId="0" fontId="73" fillId="0" borderId="12" xfId="0" applyFont="1" applyFill="1" applyBorder="1"/>
    <xf numFmtId="164" fontId="88" fillId="0" borderId="12" xfId="0" applyNumberFormat="1" applyFont="1" applyFill="1" applyBorder="1" applyAlignment="1">
      <alignment horizontal="center"/>
    </xf>
    <xf numFmtId="1" fontId="88" fillId="0" borderId="12" xfId="0" applyNumberFormat="1" applyFont="1" applyFill="1" applyBorder="1" applyAlignment="1">
      <alignment horizontal="right"/>
    </xf>
    <xf numFmtId="0" fontId="73" fillId="0" borderId="12" xfId="0" applyFont="1" applyFill="1" applyBorder="1" applyAlignment="1">
      <alignment horizontal="right"/>
    </xf>
    <xf numFmtId="167" fontId="73" fillId="0" borderId="12" xfId="0" applyNumberFormat="1" applyFont="1" applyFill="1" applyBorder="1" applyAlignment="1">
      <alignment horizontal="right"/>
    </xf>
    <xf numFmtId="4" fontId="73" fillId="0" borderId="12" xfId="0" applyNumberFormat="1" applyFont="1" applyFill="1" applyBorder="1" applyAlignment="1">
      <alignment horizontal="right"/>
    </xf>
    <xf numFmtId="3" fontId="73" fillId="0" borderId="12" xfId="0" applyNumberFormat="1" applyFont="1" applyFill="1" applyBorder="1" applyAlignment="1">
      <alignment horizontal="right"/>
    </xf>
    <xf numFmtId="165" fontId="73" fillId="0" borderId="12" xfId="0" applyNumberFormat="1" applyFont="1" applyFill="1" applyBorder="1" applyAlignment="1">
      <alignment horizontal="center"/>
    </xf>
    <xf numFmtId="3" fontId="73" fillId="0" borderId="12" xfId="0" applyNumberFormat="1" applyFont="1" applyFill="1" applyBorder="1" applyAlignment="1">
      <alignment horizontal="center"/>
    </xf>
    <xf numFmtId="164" fontId="73" fillId="0" borderId="12" xfId="0" applyNumberFormat="1" applyFont="1" applyFill="1" applyBorder="1" applyAlignment="1">
      <alignment horizontal="right"/>
    </xf>
    <xf numFmtId="1" fontId="73" fillId="0" borderId="12" xfId="0" applyNumberFormat="1" applyFont="1" applyFill="1" applyBorder="1" applyAlignment="1">
      <alignment horizontal="right"/>
    </xf>
    <xf numFmtId="3" fontId="88" fillId="0" borderId="28" xfId="0" applyNumberFormat="1" applyFont="1" applyFill="1" applyBorder="1" applyAlignment="1">
      <alignment horizontal="center"/>
    </xf>
    <xf numFmtId="164" fontId="73" fillId="0" borderId="12" xfId="0" applyNumberFormat="1" applyFont="1" applyFill="1" applyBorder="1" applyAlignment="1">
      <alignment horizontal="center"/>
    </xf>
    <xf numFmtId="1" fontId="73" fillId="0" borderId="12" xfId="0" applyNumberFormat="1" applyFont="1" applyFill="1" applyBorder="1" applyAlignment="1">
      <alignment horizontal="center"/>
    </xf>
    <xf numFmtId="2" fontId="87" fillId="0" borderId="12" xfId="0" applyNumberFormat="1" applyFont="1" applyFill="1" applyBorder="1"/>
    <xf numFmtId="164" fontId="88" fillId="0" borderId="27" xfId="0" applyNumberFormat="1" applyFont="1" applyFill="1" applyBorder="1" applyAlignment="1">
      <alignment horizontal="center"/>
    </xf>
    <xf numFmtId="0" fontId="44" fillId="0" borderId="18" xfId="0" applyFont="1" applyBorder="1" applyAlignment="1">
      <alignment horizontal="center" vertical="center" wrapText="1"/>
    </xf>
    <xf numFmtId="0" fontId="44" fillId="0" borderId="33" xfId="0" applyFont="1" applyBorder="1"/>
    <xf numFmtId="0" fontId="87" fillId="31" borderId="10" xfId="0" applyFont="1" applyFill="1" applyBorder="1" applyAlignment="1">
      <alignment horizontal="left" wrapText="1" indent="1"/>
    </xf>
    <xf numFmtId="164" fontId="91" fillId="24" borderId="10" xfId="0" applyNumberFormat="1" applyFont="1" applyFill="1" applyBorder="1" applyAlignment="1">
      <alignment horizontal="left" wrapText="1" indent="1"/>
    </xf>
    <xf numFmtId="164" fontId="91" fillId="25" borderId="10" xfId="0" applyNumberFormat="1" applyFont="1" applyFill="1" applyBorder="1" applyAlignment="1">
      <alignment horizontal="left" wrapText="1" indent="1"/>
    </xf>
    <xf numFmtId="44" fontId="48" fillId="29" borderId="40" xfId="488" applyFont="1" applyFill="1" applyBorder="1" applyAlignment="1">
      <alignment horizontal="center" vertical="center" wrapText="1"/>
    </xf>
    <xf numFmtId="1" fontId="88" fillId="0" borderId="30" xfId="0" applyNumberFormat="1" applyFont="1" applyFill="1" applyBorder="1" applyAlignment="1">
      <alignment horizontal="center"/>
    </xf>
    <xf numFmtId="166" fontId="89" fillId="0" borderId="11" xfId="0" applyNumberFormat="1" applyFont="1" applyFill="1" applyBorder="1" applyAlignment="1">
      <alignment horizontal="right"/>
    </xf>
    <xf numFmtId="1" fontId="88" fillId="0" borderId="13" xfId="0" applyNumberFormat="1" applyFont="1" applyFill="1" applyBorder="1" applyAlignment="1">
      <alignment horizontal="center"/>
    </xf>
    <xf numFmtId="1" fontId="88" fillId="0" borderId="26" xfId="0" applyNumberFormat="1" applyFont="1" applyFill="1" applyBorder="1" applyAlignment="1">
      <alignment horizontal="center"/>
    </xf>
    <xf numFmtId="1" fontId="91" fillId="24" borderId="13" xfId="0" applyNumberFormat="1" applyFont="1" applyFill="1" applyBorder="1" applyAlignment="1">
      <alignment horizontal="right"/>
    </xf>
    <xf numFmtId="164" fontId="91" fillId="24" borderId="11" xfId="0" applyNumberFormat="1" applyFont="1" applyFill="1" applyBorder="1" applyAlignment="1">
      <alignment horizontal="right"/>
    </xf>
    <xf numFmtId="1" fontId="91" fillId="25" borderId="21" xfId="0" applyNumberFormat="1" applyFont="1" applyFill="1" applyBorder="1" applyAlignment="1">
      <alignment horizontal="right"/>
    </xf>
    <xf numFmtId="164" fontId="91" fillId="25" borderId="22" xfId="0" applyNumberFormat="1" applyFont="1" applyFill="1" applyBorder="1" applyAlignment="1">
      <alignment horizontal="right"/>
    </xf>
    <xf numFmtId="164" fontId="91" fillId="25" borderId="22" xfId="0" applyNumberFormat="1" applyFont="1" applyFill="1" applyBorder="1" applyAlignment="1">
      <alignment horizontal="center"/>
    </xf>
    <xf numFmtId="164" fontId="91" fillId="25" borderId="23" xfId="0" applyNumberFormat="1" applyFont="1" applyFill="1" applyBorder="1" applyAlignment="1">
      <alignment horizontal="right"/>
    </xf>
    <xf numFmtId="0" fontId="48" fillId="43" borderId="13" xfId="0" applyFont="1" applyFill="1" applyBorder="1" applyAlignment="1">
      <alignment horizontal="center" vertical="center" wrapText="1"/>
    </xf>
    <xf numFmtId="0" fontId="48" fillId="43" borderId="11" xfId="0" applyFont="1" applyFill="1" applyBorder="1" applyAlignment="1">
      <alignment horizontal="center" vertical="center" textRotation="90" wrapText="1"/>
    </xf>
    <xf numFmtId="166" fontId="88" fillId="0" borderId="13" xfId="0" applyNumberFormat="1" applyFont="1" applyFill="1" applyBorder="1" applyAlignment="1">
      <alignment horizontal="right"/>
    </xf>
    <xf numFmtId="166" fontId="88" fillId="0" borderId="11" xfId="0" applyNumberFormat="1" applyFont="1" applyFill="1" applyBorder="1" applyAlignment="1">
      <alignment horizontal="right"/>
    </xf>
    <xf numFmtId="166" fontId="91" fillId="24" borderId="13" xfId="0" applyNumberFormat="1" applyFont="1" applyFill="1" applyBorder="1" applyAlignment="1">
      <alignment horizontal="right"/>
    </xf>
    <xf numFmtId="166" fontId="91" fillId="25" borderId="21" xfId="0" applyNumberFormat="1" applyFont="1" applyFill="1" applyBorder="1" applyAlignment="1">
      <alignment horizontal="right"/>
    </xf>
    <xf numFmtId="0" fontId="48" fillId="35" borderId="11" xfId="0" applyFont="1" applyFill="1" applyBorder="1" applyAlignment="1">
      <alignment horizontal="center" vertical="center" textRotation="90" wrapText="1"/>
    </xf>
    <xf numFmtId="164" fontId="88" fillId="0" borderId="13" xfId="0" applyNumberFormat="1" applyFont="1" applyFill="1" applyBorder="1" applyAlignment="1">
      <alignment horizontal="center"/>
    </xf>
    <xf numFmtId="167" fontId="73" fillId="0" borderId="11" xfId="0" applyNumberFormat="1" applyFont="1" applyFill="1" applyBorder="1" applyAlignment="1">
      <alignment horizontal="right"/>
    </xf>
    <xf numFmtId="164" fontId="91" fillId="24" borderId="13" xfId="0" applyNumberFormat="1" applyFont="1" applyFill="1" applyBorder="1" applyAlignment="1">
      <alignment horizontal="right"/>
    </xf>
    <xf numFmtId="164" fontId="91" fillId="25" borderId="21" xfId="0" applyNumberFormat="1" applyFont="1" applyFill="1" applyBorder="1" applyAlignment="1">
      <alignment horizontal="right"/>
    </xf>
    <xf numFmtId="0" fontId="48" fillId="32" borderId="11" xfId="0" applyFont="1" applyFill="1" applyBorder="1" applyAlignment="1">
      <alignment horizontal="center" vertical="center" textRotation="90" wrapText="1"/>
    </xf>
    <xf numFmtId="0" fontId="48" fillId="32" borderId="18" xfId="0" applyFont="1" applyFill="1" applyBorder="1" applyAlignment="1">
      <alignment horizontal="center" vertical="center" wrapText="1"/>
    </xf>
    <xf numFmtId="0" fontId="48" fillId="32" borderId="14" xfId="0" applyFont="1" applyFill="1" applyBorder="1" applyAlignment="1">
      <alignment horizontal="center" vertical="center" wrapText="1"/>
    </xf>
    <xf numFmtId="4" fontId="73" fillId="0" borderId="13" xfId="0" applyNumberFormat="1" applyFont="1" applyFill="1" applyBorder="1" applyAlignment="1">
      <alignment horizontal="right"/>
    </xf>
    <xf numFmtId="2" fontId="91" fillId="25" borderId="22" xfId="0" applyNumberFormat="1" applyFont="1" applyFill="1" applyBorder="1" applyAlignment="1">
      <alignment horizontal="right"/>
    </xf>
    <xf numFmtId="165" fontId="90" fillId="0" borderId="17" xfId="0" applyNumberFormat="1" applyFont="1" applyFill="1" applyBorder="1" applyAlignment="1">
      <alignment horizontal="right"/>
    </xf>
    <xf numFmtId="164" fontId="91" fillId="24" borderId="17" xfId="0" applyNumberFormat="1" applyFont="1" applyFill="1" applyBorder="1" applyAlignment="1">
      <alignment horizontal="right"/>
    </xf>
    <xf numFmtId="164" fontId="91" fillId="25" borderId="17" xfId="0" applyNumberFormat="1" applyFont="1" applyFill="1" applyBorder="1" applyAlignment="1">
      <alignment horizontal="right"/>
    </xf>
    <xf numFmtId="0" fontId="48" fillId="36" borderId="11" xfId="0" applyFont="1" applyFill="1" applyBorder="1" applyAlignment="1">
      <alignment horizontal="center" vertical="center" textRotation="90" wrapText="1"/>
    </xf>
    <xf numFmtId="0" fontId="48" fillId="36" borderId="14" xfId="0" applyFont="1" applyFill="1" applyBorder="1" applyAlignment="1">
      <alignment horizontal="center" vertical="center" wrapText="1"/>
    </xf>
    <xf numFmtId="2" fontId="89" fillId="0" borderId="13" xfId="508" applyNumberFormat="1" applyFont="1" applyFill="1" applyBorder="1"/>
    <xf numFmtId="0" fontId="87" fillId="0" borderId="13" xfId="0" applyFont="1" applyFill="1" applyBorder="1" applyAlignment="1">
      <alignment horizontal="right" vertical="center" wrapText="1"/>
    </xf>
    <xf numFmtId="0" fontId="48" fillId="34" borderId="14" xfId="0" applyFont="1" applyFill="1" applyBorder="1" applyAlignment="1">
      <alignment horizontal="center" vertical="center" wrapText="1"/>
    </xf>
    <xf numFmtId="2" fontId="73" fillId="0" borderId="13" xfId="432" applyNumberFormat="1" applyFont="1" applyFill="1" applyBorder="1" applyAlignment="1">
      <alignment horizontal="right"/>
    </xf>
    <xf numFmtId="166" fontId="73" fillId="0" borderId="11" xfId="0" applyNumberFormat="1" applyFont="1" applyFill="1" applyBorder="1" applyAlignment="1">
      <alignment horizontal="right"/>
    </xf>
    <xf numFmtId="0" fontId="48" fillId="28" borderId="11" xfId="0" applyFont="1" applyFill="1" applyBorder="1" applyAlignment="1">
      <alignment horizontal="center" vertical="center" textRotation="90" wrapText="1"/>
    </xf>
    <xf numFmtId="164" fontId="87" fillId="0" borderId="13" xfId="0" applyNumberFormat="1" applyFont="1" applyFill="1" applyBorder="1"/>
    <xf numFmtId="0" fontId="48" fillId="36" borderId="18" xfId="0" applyFont="1" applyFill="1" applyBorder="1" applyAlignment="1">
      <alignment horizontal="center" vertical="center" wrapText="1"/>
    </xf>
    <xf numFmtId="164" fontId="73" fillId="0" borderId="13" xfId="0" applyNumberFormat="1" applyFont="1" applyFill="1" applyBorder="1" applyAlignment="1">
      <alignment horizontal="center"/>
    </xf>
    <xf numFmtId="2" fontId="87" fillId="0" borderId="13" xfId="0" applyNumberFormat="1" applyFont="1" applyFill="1" applyBorder="1"/>
    <xf numFmtId="0" fontId="87" fillId="0" borderId="47" xfId="0" applyFont="1" applyFill="1" applyBorder="1"/>
    <xf numFmtId="164" fontId="91" fillId="0" borderId="47" xfId="0" applyNumberFormat="1" applyFont="1" applyBorder="1"/>
    <xf numFmtId="166" fontId="73" fillId="0" borderId="13" xfId="0" applyNumberFormat="1" applyFont="1" applyFill="1" applyBorder="1" applyAlignment="1">
      <alignment horizontal="right"/>
    </xf>
    <xf numFmtId="0" fontId="73" fillId="0" borderId="11" xfId="0" applyFont="1" applyFill="1" applyBorder="1" applyAlignment="1">
      <alignment horizontal="center"/>
    </xf>
    <xf numFmtId="166" fontId="73" fillId="24" borderId="13" xfId="0" applyNumberFormat="1" applyFont="1" applyFill="1" applyBorder="1" applyAlignment="1">
      <alignment horizontal="right"/>
    </xf>
    <xf numFmtId="164" fontId="73" fillId="24" borderId="11" xfId="0" applyNumberFormat="1" applyFont="1" applyFill="1" applyBorder="1" applyAlignment="1">
      <alignment horizontal="right"/>
    </xf>
    <xf numFmtId="166" fontId="73" fillId="25" borderId="21" xfId="0" applyNumberFormat="1" applyFont="1" applyFill="1" applyBorder="1" applyAlignment="1">
      <alignment horizontal="right"/>
    </xf>
    <xf numFmtId="164" fontId="73" fillId="25" borderId="23" xfId="0" applyNumberFormat="1" applyFont="1" applyFill="1" applyBorder="1" applyAlignment="1">
      <alignment horizontal="right"/>
    </xf>
    <xf numFmtId="0" fontId="54" fillId="46" borderId="51" xfId="0" applyFont="1" applyFill="1" applyBorder="1" applyAlignment="1">
      <alignment horizontal="center" vertical="center" wrapText="1"/>
    </xf>
    <xf numFmtId="0" fontId="54" fillId="46" borderId="20" xfId="0" applyFont="1" applyFill="1" applyBorder="1" applyAlignment="1">
      <alignment horizontal="center" vertical="center" wrapText="1"/>
    </xf>
    <xf numFmtId="0" fontId="54" fillId="46" borderId="15" xfId="0" applyFont="1" applyFill="1" applyBorder="1" applyAlignment="1">
      <alignment horizontal="center" vertical="center" wrapText="1"/>
    </xf>
    <xf numFmtId="0" fontId="54" fillId="46" borderId="47" xfId="0" applyFont="1" applyFill="1" applyBorder="1" applyAlignment="1">
      <alignment horizontal="center" vertical="center" wrapText="1"/>
    </xf>
    <xf numFmtId="0" fontId="54" fillId="46" borderId="12" xfId="0" applyFont="1" applyFill="1" applyBorder="1" applyAlignment="1">
      <alignment horizontal="center" vertical="center" wrapText="1"/>
    </xf>
    <xf numFmtId="0" fontId="54" fillId="46" borderId="11" xfId="0" applyFont="1" applyFill="1" applyBorder="1" applyAlignment="1">
      <alignment horizontal="center" vertical="center" wrapText="1"/>
    </xf>
    <xf numFmtId="0" fontId="48" fillId="46" borderId="53" xfId="0" applyFont="1" applyFill="1" applyBorder="1" applyAlignment="1">
      <alignment horizontal="center"/>
    </xf>
    <xf numFmtId="0" fontId="48" fillId="46" borderId="27" xfId="0" applyFont="1" applyFill="1" applyBorder="1" applyAlignment="1">
      <alignment horizontal="center"/>
    </xf>
    <xf numFmtId="0" fontId="48" fillId="46" borderId="29" xfId="0" applyFont="1" applyFill="1" applyBorder="1" applyAlignment="1">
      <alignment horizontal="center"/>
    </xf>
    <xf numFmtId="0" fontId="52" fillId="46" borderId="47" xfId="0" applyFont="1" applyFill="1" applyBorder="1" applyAlignment="1">
      <alignment horizontal="center" vertical="center" wrapText="1"/>
    </xf>
    <xf numFmtId="0" fontId="52" fillId="46" borderId="12" xfId="0" applyFont="1" applyFill="1" applyBorder="1" applyAlignment="1">
      <alignment horizontal="center" vertical="center" wrapText="1"/>
    </xf>
    <xf numFmtId="0" fontId="52" fillId="46" borderId="10" xfId="0" applyFont="1" applyFill="1" applyBorder="1" applyAlignment="1">
      <alignment horizontal="center" vertical="center" wrapText="1"/>
    </xf>
    <xf numFmtId="0" fontId="52" fillId="32" borderId="12" xfId="0" applyFont="1" applyFill="1" applyBorder="1" applyAlignment="1">
      <alignment horizontal="center" vertical="center" wrapText="1"/>
    </xf>
    <xf numFmtId="0" fontId="54" fillId="36" borderId="39" xfId="0" applyFont="1" applyFill="1" applyBorder="1" applyAlignment="1">
      <alignment horizontal="center" vertical="center" wrapText="1"/>
    </xf>
    <xf numFmtId="0" fontId="54" fillId="36" borderId="50" xfId="0" applyFont="1" applyFill="1" applyBorder="1" applyAlignment="1">
      <alignment horizontal="center" vertical="center" wrapText="1"/>
    </xf>
    <xf numFmtId="0" fontId="54" fillId="36" borderId="52" xfId="0" applyFont="1" applyFill="1" applyBorder="1" applyAlignment="1">
      <alignment horizontal="center" vertical="center" wrapText="1"/>
    </xf>
    <xf numFmtId="0" fontId="54" fillId="32" borderId="12" xfId="0" applyFont="1" applyFill="1" applyBorder="1" applyAlignment="1">
      <alignment horizontal="center" vertical="center" wrapText="1"/>
    </xf>
    <xf numFmtId="0" fontId="55" fillId="30" borderId="42" xfId="0" applyFont="1" applyFill="1" applyBorder="1" applyAlignment="1">
      <alignment horizontal="center" vertical="center" wrapText="1"/>
    </xf>
    <xf numFmtId="0" fontId="55" fillId="30" borderId="43" xfId="0" applyFont="1" applyFill="1" applyBorder="1" applyAlignment="1">
      <alignment horizontal="center" vertical="center" wrapText="1"/>
    </xf>
    <xf numFmtId="0" fontId="75" fillId="38" borderId="32" xfId="0" applyFont="1" applyFill="1" applyBorder="1" applyAlignment="1">
      <alignment horizontal="center" vertical="center" wrapText="1"/>
    </xf>
    <xf numFmtId="0" fontId="75" fillId="38" borderId="53" xfId="0" applyFont="1" applyFill="1" applyBorder="1" applyAlignment="1">
      <alignment horizontal="center" vertical="center" wrapText="1"/>
    </xf>
    <xf numFmtId="0" fontId="48" fillId="38" borderId="47" xfId="0" applyFont="1" applyFill="1" applyBorder="1" applyAlignment="1">
      <alignment horizontal="center" vertical="center" wrapText="1"/>
    </xf>
    <xf numFmtId="0" fontId="48" fillId="38" borderId="12" xfId="0" applyFont="1" applyFill="1" applyBorder="1" applyAlignment="1">
      <alignment horizontal="center" vertical="center" wrapText="1"/>
    </xf>
    <xf numFmtId="0" fontId="46" fillId="30" borderId="12" xfId="0" applyFont="1" applyFill="1" applyBorder="1" applyAlignment="1">
      <alignment horizontal="center" vertical="center" wrapText="1"/>
    </xf>
    <xf numFmtId="0" fontId="46" fillId="30" borderId="13" xfId="0" applyFont="1" applyFill="1" applyBorder="1" applyAlignment="1">
      <alignment horizontal="center" vertical="center" wrapText="1"/>
    </xf>
    <xf numFmtId="0" fontId="54" fillId="38" borderId="19" xfId="0" applyFont="1" applyFill="1" applyBorder="1" applyAlignment="1">
      <alignment horizontal="center" vertical="center" wrapText="1"/>
    </xf>
    <xf numFmtId="0" fontId="54" fillId="38" borderId="20" xfId="0" applyFont="1" applyFill="1" applyBorder="1" applyAlignment="1">
      <alignment horizontal="center" vertical="center" wrapText="1"/>
    </xf>
    <xf numFmtId="0" fontId="54" fillId="38" borderId="15" xfId="0" applyFont="1" applyFill="1" applyBorder="1" applyAlignment="1">
      <alignment horizontal="center" vertical="center" wrapText="1"/>
    </xf>
    <xf numFmtId="0" fontId="75" fillId="38" borderId="27" xfId="0" applyFont="1" applyFill="1" applyBorder="1" applyAlignment="1">
      <alignment horizontal="center" vertical="center" wrapText="1"/>
    </xf>
    <xf numFmtId="0" fontId="75" fillId="38" borderId="24" xfId="0" applyFont="1" applyFill="1" applyBorder="1" applyAlignment="1">
      <alignment horizontal="center" vertical="center" wrapText="1"/>
    </xf>
    <xf numFmtId="0" fontId="48" fillId="38" borderId="11" xfId="0" applyFont="1" applyFill="1" applyBorder="1" applyAlignment="1">
      <alignment horizontal="center" vertical="center" wrapText="1"/>
    </xf>
    <xf numFmtId="0" fontId="73" fillId="39" borderId="39" xfId="0" applyFont="1" applyFill="1" applyBorder="1" applyAlignment="1">
      <alignment horizontal="center" vertical="center" wrapText="1"/>
    </xf>
    <xf numFmtId="0" fontId="73" fillId="39" borderId="50" xfId="0" applyFont="1" applyFill="1" applyBorder="1" applyAlignment="1">
      <alignment horizontal="center" vertical="center" wrapText="1"/>
    </xf>
    <xf numFmtId="0" fontId="73" fillId="39" borderId="51" xfId="0" applyFont="1" applyFill="1" applyBorder="1" applyAlignment="1">
      <alignment horizontal="center" vertical="center" wrapText="1"/>
    </xf>
    <xf numFmtId="0" fontId="54" fillId="33" borderId="19" xfId="0" applyFont="1" applyFill="1" applyBorder="1" applyAlignment="1">
      <alignment horizontal="center" vertical="center" wrapText="1"/>
    </xf>
    <xf numFmtId="0" fontId="54" fillId="33" borderId="20" xfId="0" applyFont="1" applyFill="1" applyBorder="1" applyAlignment="1">
      <alignment horizontal="center" vertical="center" wrapText="1"/>
    </xf>
    <xf numFmtId="0" fontId="54" fillId="33" borderId="15" xfId="0" applyFont="1" applyFill="1" applyBorder="1" applyAlignment="1">
      <alignment horizontal="center" vertical="center" wrapText="1"/>
    </xf>
    <xf numFmtId="0" fontId="52" fillId="39" borderId="10" xfId="0" applyFont="1" applyFill="1" applyBorder="1" applyAlignment="1">
      <alignment horizontal="center" vertical="center" wrapText="1"/>
    </xf>
    <xf numFmtId="0" fontId="52" fillId="39" borderId="17" xfId="0" applyFont="1" applyFill="1" applyBorder="1" applyAlignment="1">
      <alignment horizontal="center" vertical="center" wrapText="1"/>
    </xf>
    <xf numFmtId="0" fontId="52" fillId="39" borderId="14" xfId="0" applyFont="1" applyFill="1" applyBorder="1" applyAlignment="1">
      <alignment horizontal="center" vertical="center" wrapText="1"/>
    </xf>
    <xf numFmtId="0" fontId="75" fillId="39" borderId="10" xfId="0" applyFont="1" applyFill="1" applyBorder="1" applyAlignment="1">
      <alignment horizontal="center"/>
    </xf>
    <xf numFmtId="0" fontId="75" fillId="39" borderId="17" xfId="0" applyFont="1" applyFill="1" applyBorder="1" applyAlignment="1">
      <alignment horizontal="center"/>
    </xf>
    <xf numFmtId="0" fontId="75" fillId="39" borderId="47" xfId="0" applyFont="1" applyFill="1" applyBorder="1" applyAlignment="1">
      <alignment horizontal="center"/>
    </xf>
    <xf numFmtId="0" fontId="54" fillId="42" borderId="25" xfId="0" applyFont="1" applyFill="1" applyBorder="1" applyAlignment="1">
      <alignment horizontal="center" vertical="center" wrapText="1"/>
    </xf>
    <xf numFmtId="0" fontId="54" fillId="42" borderId="50" xfId="0" applyFont="1" applyFill="1" applyBorder="1" applyAlignment="1">
      <alignment horizontal="center" vertical="center" wrapText="1"/>
    </xf>
    <xf numFmtId="0" fontId="54" fillId="42" borderId="52" xfId="0" applyFont="1" applyFill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 wrapText="1"/>
    </xf>
    <xf numFmtId="0" fontId="75" fillId="29" borderId="26" xfId="0" applyFont="1" applyFill="1" applyBorder="1" applyAlignment="1">
      <alignment horizontal="center"/>
    </xf>
    <xf numFmtId="0" fontId="75" fillId="29" borderId="27" xfId="0" applyFont="1" applyFill="1" applyBorder="1" applyAlignment="1">
      <alignment horizontal="center"/>
    </xf>
    <xf numFmtId="0" fontId="75" fillId="29" borderId="29" xfId="0" applyFont="1" applyFill="1" applyBorder="1" applyAlignment="1">
      <alignment horizontal="center"/>
    </xf>
    <xf numFmtId="0" fontId="52" fillId="29" borderId="13" xfId="0" applyFont="1" applyFill="1" applyBorder="1" applyAlignment="1">
      <alignment horizontal="center" vertical="center" wrapText="1"/>
    </xf>
    <xf numFmtId="0" fontId="52" fillId="29" borderId="12" xfId="0" applyFont="1" applyFill="1" applyBorder="1" applyAlignment="1">
      <alignment horizontal="center" vertical="center" wrapText="1"/>
    </xf>
    <xf numFmtId="0" fontId="74" fillId="29" borderId="42" xfId="0" applyFont="1" applyFill="1" applyBorder="1" applyAlignment="1">
      <alignment horizontal="center" vertical="center" wrapText="1"/>
    </xf>
    <xf numFmtId="0" fontId="74" fillId="29" borderId="43" xfId="0" applyFont="1" applyFill="1" applyBorder="1" applyAlignment="1">
      <alignment horizontal="center" vertical="center" wrapText="1"/>
    </xf>
    <xf numFmtId="0" fontId="74" fillId="29" borderId="44" xfId="0" applyFont="1" applyFill="1" applyBorder="1" applyAlignment="1">
      <alignment horizontal="center" vertical="center" wrapText="1"/>
    </xf>
    <xf numFmtId="0" fontId="74" fillId="29" borderId="37" xfId="0" applyFont="1" applyFill="1" applyBorder="1" applyAlignment="1">
      <alignment horizontal="center" vertical="center" wrapText="1"/>
    </xf>
    <xf numFmtId="0" fontId="74" fillId="29" borderId="45" xfId="0" applyFont="1" applyFill="1" applyBorder="1" applyAlignment="1">
      <alignment horizontal="center" vertical="center" wrapText="1"/>
    </xf>
    <xf numFmtId="0" fontId="74" fillId="29" borderId="46" xfId="0" applyFont="1" applyFill="1" applyBorder="1" applyAlignment="1">
      <alignment horizontal="center" vertical="center" wrapText="1"/>
    </xf>
    <xf numFmtId="0" fontId="52" fillId="29" borderId="10" xfId="0" applyFont="1" applyFill="1" applyBorder="1" applyAlignment="1">
      <alignment horizontal="center" vertical="center" wrapText="1"/>
    </xf>
    <xf numFmtId="0" fontId="52" fillId="29" borderId="17" xfId="0" applyFont="1" applyFill="1" applyBorder="1" applyAlignment="1">
      <alignment horizontal="center" vertical="center" wrapText="1"/>
    </xf>
    <xf numFmtId="0" fontId="52" fillId="29" borderId="47" xfId="0" applyFont="1" applyFill="1" applyBorder="1" applyAlignment="1">
      <alignment horizontal="center" vertical="center" wrapText="1"/>
    </xf>
    <xf numFmtId="0" fontId="75" fillId="29" borderId="10" xfId="0" applyFont="1" applyFill="1" applyBorder="1" applyAlignment="1">
      <alignment horizontal="center"/>
    </xf>
    <xf numFmtId="0" fontId="75" fillId="29" borderId="17" xfId="0" applyFont="1" applyFill="1" applyBorder="1" applyAlignment="1">
      <alignment horizontal="center"/>
    </xf>
    <xf numFmtId="0" fontId="75" fillId="29" borderId="47" xfId="0" applyFont="1" applyFill="1" applyBorder="1" applyAlignment="1">
      <alignment horizontal="center"/>
    </xf>
    <xf numFmtId="0" fontId="54" fillId="27" borderId="37" xfId="0" applyFont="1" applyFill="1" applyBorder="1" applyAlignment="1">
      <alignment horizontal="center" vertical="center" wrapText="1"/>
    </xf>
    <xf numFmtId="0" fontId="54" fillId="27" borderId="45" xfId="0" applyFont="1" applyFill="1" applyBorder="1" applyAlignment="1">
      <alignment horizontal="center" vertical="center" wrapText="1"/>
    </xf>
    <xf numFmtId="0" fontId="54" fillId="27" borderId="48" xfId="0" applyFont="1" applyFill="1" applyBorder="1" applyAlignment="1">
      <alignment horizontal="center" vertical="center" wrapText="1"/>
    </xf>
    <xf numFmtId="0" fontId="52" fillId="27" borderId="12" xfId="0" applyFont="1" applyFill="1" applyBorder="1" applyAlignment="1">
      <alignment horizontal="center" vertical="center" wrapText="1"/>
    </xf>
    <xf numFmtId="0" fontId="75" fillId="27" borderId="29" xfId="0" applyFont="1" applyFill="1" applyBorder="1" applyAlignment="1">
      <alignment horizontal="center"/>
    </xf>
    <xf numFmtId="0" fontId="75" fillId="27" borderId="53" xfId="0" applyFont="1" applyFill="1" applyBorder="1" applyAlignment="1">
      <alignment horizontal="center"/>
    </xf>
    <xf numFmtId="0" fontId="94" fillId="44" borderId="19" xfId="0" applyFont="1" applyFill="1" applyBorder="1" applyAlignment="1">
      <alignment horizontal="center" vertical="center" wrapText="1"/>
    </xf>
    <xf numFmtId="0" fontId="94" fillId="44" borderId="20" xfId="0" applyFont="1" applyFill="1" applyBorder="1" applyAlignment="1">
      <alignment horizontal="center" vertical="center" wrapText="1"/>
    </xf>
    <xf numFmtId="0" fontId="94" fillId="44" borderId="15" xfId="0" applyFont="1" applyFill="1" applyBorder="1" applyAlignment="1">
      <alignment horizontal="center" vertical="center" wrapText="1"/>
    </xf>
    <xf numFmtId="0" fontId="94" fillId="44" borderId="26" xfId="0" applyFont="1" applyFill="1" applyBorder="1" applyAlignment="1">
      <alignment horizontal="center" vertical="center" wrapText="1"/>
    </xf>
    <xf numFmtId="0" fontId="94" fillId="44" borderId="27" xfId="0" applyFont="1" applyFill="1" applyBorder="1" applyAlignment="1">
      <alignment horizontal="center" vertical="center" wrapText="1"/>
    </xf>
    <xf numFmtId="0" fontId="94" fillId="44" borderId="24" xfId="0" applyFont="1" applyFill="1" applyBorder="1" applyAlignment="1">
      <alignment horizontal="center" vertical="center" wrapText="1"/>
    </xf>
    <xf numFmtId="0" fontId="52" fillId="44" borderId="12" xfId="0" applyFont="1" applyFill="1" applyBorder="1" applyAlignment="1">
      <alignment horizontal="center" vertical="center" wrapText="1"/>
    </xf>
    <xf numFmtId="0" fontId="52" fillId="44" borderId="11" xfId="0" applyFont="1" applyFill="1" applyBorder="1" applyAlignment="1">
      <alignment horizontal="center" vertical="center" wrapText="1"/>
    </xf>
    <xf numFmtId="0" fontId="75" fillId="44" borderId="29" xfId="0" applyFont="1" applyFill="1" applyBorder="1" applyAlignment="1">
      <alignment horizontal="center"/>
    </xf>
    <xf numFmtId="0" fontId="75" fillId="44" borderId="32" xfId="0" applyFont="1" applyFill="1" applyBorder="1" applyAlignment="1">
      <alignment horizontal="center"/>
    </xf>
    <xf numFmtId="0" fontId="75" fillId="44" borderId="53" xfId="0" applyFont="1" applyFill="1" applyBorder="1" applyAlignment="1">
      <alignment horizontal="center"/>
    </xf>
    <xf numFmtId="0" fontId="75" fillId="33" borderId="32" xfId="0" applyFont="1" applyFill="1" applyBorder="1" applyAlignment="1">
      <alignment horizontal="center"/>
    </xf>
    <xf numFmtId="0" fontId="75" fillId="33" borderId="40" xfId="0" applyFont="1" applyFill="1" applyBorder="1" applyAlignment="1">
      <alignment horizontal="center"/>
    </xf>
    <xf numFmtId="0" fontId="52" fillId="33" borderId="13" xfId="0" applyFont="1" applyFill="1" applyBorder="1" applyAlignment="1">
      <alignment horizontal="center" vertical="center" wrapText="1"/>
    </xf>
    <xf numFmtId="0" fontId="52" fillId="33" borderId="12" xfId="0" applyFont="1" applyFill="1" applyBorder="1" applyAlignment="1">
      <alignment horizontal="center" vertical="center" wrapText="1"/>
    </xf>
    <xf numFmtId="0" fontId="52" fillId="33" borderId="11" xfId="0" applyFont="1" applyFill="1" applyBorder="1" applyAlignment="1">
      <alignment horizontal="center" vertical="center" wrapText="1"/>
    </xf>
    <xf numFmtId="0" fontId="75" fillId="39" borderId="26" xfId="0" applyFont="1" applyFill="1" applyBorder="1" applyAlignment="1">
      <alignment horizontal="center"/>
    </xf>
    <xf numFmtId="0" fontId="75" fillId="39" borderId="27" xfId="0" applyFont="1" applyFill="1" applyBorder="1" applyAlignment="1">
      <alignment horizontal="center"/>
    </xf>
    <xf numFmtId="0" fontId="54" fillId="29" borderId="39" xfId="0" applyFont="1" applyFill="1" applyBorder="1" applyAlignment="1">
      <alignment horizontal="center" vertical="center" wrapText="1"/>
    </xf>
    <xf numFmtId="0" fontId="54" fillId="29" borderId="50" xfId="0" applyFont="1" applyFill="1" applyBorder="1" applyAlignment="1">
      <alignment horizontal="center" vertical="center" wrapText="1"/>
    </xf>
    <xf numFmtId="0" fontId="54" fillId="29" borderId="52" xfId="0" applyFont="1" applyFill="1" applyBorder="1" applyAlignment="1">
      <alignment horizontal="center" vertical="center" wrapText="1"/>
    </xf>
    <xf numFmtId="0" fontId="52" fillId="29" borderId="18" xfId="0" applyFont="1" applyFill="1" applyBorder="1" applyAlignment="1">
      <alignment horizontal="center" vertical="center" wrapText="1"/>
    </xf>
    <xf numFmtId="0" fontId="52" fillId="29" borderId="14" xfId="0" applyFont="1" applyFill="1" applyBorder="1" applyAlignment="1">
      <alignment horizontal="center" vertical="center" wrapText="1"/>
    </xf>
    <xf numFmtId="0" fontId="52" fillId="39" borderId="13" xfId="0" applyFont="1" applyFill="1" applyBorder="1" applyAlignment="1">
      <alignment horizontal="center" vertical="center" wrapText="1"/>
    </xf>
    <xf numFmtId="0" fontId="52" fillId="39" borderId="12" xfId="0" applyFont="1" applyFill="1" applyBorder="1" applyAlignment="1">
      <alignment horizontal="center" vertical="center" wrapText="1"/>
    </xf>
    <xf numFmtId="0" fontId="52" fillId="36" borderId="10" xfId="0" applyFont="1" applyFill="1" applyBorder="1" applyAlignment="1">
      <alignment horizontal="center" vertical="center" wrapText="1"/>
    </xf>
    <xf numFmtId="0" fontId="52" fillId="36" borderId="17" xfId="0" applyFont="1" applyFill="1" applyBorder="1" applyAlignment="1">
      <alignment horizontal="center" vertical="center" wrapText="1"/>
    </xf>
    <xf numFmtId="0" fontId="52" fillId="36" borderId="47" xfId="0" applyFont="1" applyFill="1" applyBorder="1" applyAlignment="1">
      <alignment horizontal="center" vertical="center" wrapText="1"/>
    </xf>
    <xf numFmtId="0" fontId="48" fillId="36" borderId="10" xfId="0" applyFont="1" applyFill="1" applyBorder="1" applyAlignment="1">
      <alignment horizontal="center"/>
    </xf>
    <xf numFmtId="0" fontId="48" fillId="36" borderId="17" xfId="0" applyFont="1" applyFill="1" applyBorder="1" applyAlignment="1">
      <alignment horizontal="center"/>
    </xf>
    <xf numFmtId="0" fontId="48" fillId="36" borderId="47" xfId="0" applyFont="1" applyFill="1" applyBorder="1" applyAlignment="1">
      <alignment horizontal="center"/>
    </xf>
    <xf numFmtId="0" fontId="52" fillId="42" borderId="13" xfId="0" applyFont="1" applyFill="1" applyBorder="1" applyAlignment="1">
      <alignment horizontal="center" vertical="center" wrapText="1"/>
    </xf>
    <xf numFmtId="0" fontId="52" fillId="42" borderId="12" xfId="0" applyFont="1" applyFill="1" applyBorder="1" applyAlignment="1">
      <alignment horizontal="center" vertical="center" wrapText="1"/>
    </xf>
    <xf numFmtId="0" fontId="75" fillId="42" borderId="29" xfId="0" applyFont="1" applyFill="1" applyBorder="1" applyAlignment="1">
      <alignment horizontal="center"/>
    </xf>
    <xf numFmtId="0" fontId="75" fillId="42" borderId="32" xfId="0" applyFont="1" applyFill="1" applyBorder="1" applyAlignment="1">
      <alignment horizontal="center"/>
    </xf>
    <xf numFmtId="0" fontId="75" fillId="42" borderId="40" xfId="0" applyFont="1" applyFill="1" applyBorder="1" applyAlignment="1">
      <alignment horizontal="center"/>
    </xf>
    <xf numFmtId="0" fontId="52" fillId="27" borderId="13" xfId="0" applyFont="1" applyFill="1" applyBorder="1" applyAlignment="1">
      <alignment horizontal="center" vertical="center" wrapText="1"/>
    </xf>
    <xf numFmtId="0" fontId="52" fillId="27" borderId="10" xfId="0" applyFont="1" applyFill="1" applyBorder="1" applyAlignment="1">
      <alignment horizontal="center" vertical="center" wrapText="1"/>
    </xf>
    <xf numFmtId="0" fontId="75" fillId="32" borderId="27" xfId="0" applyFont="1" applyFill="1" applyBorder="1" applyAlignment="1">
      <alignment horizontal="center"/>
    </xf>
    <xf numFmtId="0" fontId="75" fillId="27" borderId="27" xfId="0" applyFont="1" applyFill="1" applyBorder="1" applyAlignment="1">
      <alignment horizontal="center"/>
    </xf>
    <xf numFmtId="0" fontId="75" fillId="27" borderId="26" xfId="0" applyFont="1" applyFill="1" applyBorder="1" applyAlignment="1">
      <alignment horizontal="center"/>
    </xf>
    <xf numFmtId="0" fontId="48" fillId="28" borderId="42" xfId="0" applyFont="1" applyFill="1" applyBorder="1" applyAlignment="1">
      <alignment horizontal="center" vertical="center" wrapText="1"/>
    </xf>
    <xf numFmtId="0" fontId="48" fillId="28" borderId="43" xfId="0" applyFont="1" applyFill="1" applyBorder="1" applyAlignment="1">
      <alignment horizontal="center" vertical="center" wrapText="1"/>
    </xf>
    <xf numFmtId="0" fontId="48" fillId="28" borderId="44" xfId="0" applyFont="1" applyFill="1" applyBorder="1" applyAlignment="1">
      <alignment horizontal="center" vertical="center" wrapText="1"/>
    </xf>
    <xf numFmtId="0" fontId="48" fillId="28" borderId="37" xfId="0" applyFont="1" applyFill="1" applyBorder="1" applyAlignment="1">
      <alignment horizontal="center" vertical="center" wrapText="1"/>
    </xf>
    <xf numFmtId="0" fontId="48" fillId="28" borderId="45" xfId="0" applyFont="1" applyFill="1" applyBorder="1" applyAlignment="1">
      <alignment horizontal="center" vertical="center" wrapText="1"/>
    </xf>
    <xf numFmtId="0" fontId="48" fillId="28" borderId="46" xfId="0" applyFont="1" applyFill="1" applyBorder="1" applyAlignment="1">
      <alignment horizontal="center" vertical="center" wrapText="1"/>
    </xf>
    <xf numFmtId="0" fontId="44" fillId="30" borderId="42" xfId="0" applyFont="1" applyFill="1" applyBorder="1" applyAlignment="1">
      <alignment horizontal="center" vertical="center" wrapText="1"/>
    </xf>
    <xf numFmtId="0" fontId="44" fillId="30" borderId="44" xfId="0" applyFont="1" applyFill="1" applyBorder="1" applyAlignment="1">
      <alignment horizontal="center" vertical="center" wrapText="1"/>
    </xf>
    <xf numFmtId="0" fontId="44" fillId="30" borderId="37" xfId="0" applyFont="1" applyFill="1" applyBorder="1" applyAlignment="1">
      <alignment horizontal="center" vertical="center" wrapText="1"/>
    </xf>
    <xf numFmtId="0" fontId="44" fillId="30" borderId="46" xfId="0" applyFont="1" applyFill="1" applyBorder="1" applyAlignment="1">
      <alignment horizontal="center" vertical="center" wrapText="1"/>
    </xf>
    <xf numFmtId="0" fontId="48" fillId="46" borderId="42" xfId="0" applyFont="1" applyFill="1" applyBorder="1" applyAlignment="1">
      <alignment horizontal="center" vertical="center" wrapText="1"/>
    </xf>
    <xf numFmtId="0" fontId="48" fillId="46" borderId="43" xfId="0" applyFont="1" applyFill="1" applyBorder="1" applyAlignment="1">
      <alignment horizontal="center" vertical="center" wrapText="1"/>
    </xf>
    <xf numFmtId="0" fontId="48" fillId="46" borderId="44" xfId="0" applyFont="1" applyFill="1" applyBorder="1" applyAlignment="1">
      <alignment horizontal="center" vertical="center" wrapText="1"/>
    </xf>
    <xf numFmtId="0" fontId="48" fillId="46" borderId="37" xfId="0" applyFont="1" applyFill="1" applyBorder="1" applyAlignment="1">
      <alignment horizontal="center" vertical="center" wrapText="1"/>
    </xf>
    <xf numFmtId="0" fontId="48" fillId="46" borderId="45" xfId="0" applyFont="1" applyFill="1" applyBorder="1" applyAlignment="1">
      <alignment horizontal="center" vertical="center" wrapText="1"/>
    </xf>
    <xf numFmtId="0" fontId="48" fillId="46" borderId="46" xfId="0" applyFont="1" applyFill="1" applyBorder="1" applyAlignment="1">
      <alignment horizontal="center" vertical="center" wrapText="1"/>
    </xf>
    <xf numFmtId="0" fontId="74" fillId="41" borderId="42" xfId="0" applyFont="1" applyFill="1" applyBorder="1" applyAlignment="1">
      <alignment horizontal="center" vertical="center" wrapText="1"/>
    </xf>
    <xf numFmtId="0" fontId="74" fillId="41" borderId="43" xfId="0" applyFont="1" applyFill="1" applyBorder="1" applyAlignment="1">
      <alignment horizontal="center" vertical="center" wrapText="1"/>
    </xf>
    <xf numFmtId="0" fontId="74" fillId="41" borderId="44" xfId="0" applyFont="1" applyFill="1" applyBorder="1" applyAlignment="1">
      <alignment horizontal="center" vertical="center" wrapText="1"/>
    </xf>
    <xf numFmtId="0" fontId="74" fillId="41" borderId="37" xfId="0" applyFont="1" applyFill="1" applyBorder="1" applyAlignment="1">
      <alignment horizontal="center" vertical="center" wrapText="1"/>
    </xf>
    <xf numFmtId="0" fontId="74" fillId="41" borderId="45" xfId="0" applyFont="1" applyFill="1" applyBorder="1" applyAlignment="1">
      <alignment horizontal="center" vertical="center" wrapText="1"/>
    </xf>
    <xf numFmtId="0" fontId="74" fillId="41" borderId="46" xfId="0" applyFont="1" applyFill="1" applyBorder="1" applyAlignment="1">
      <alignment horizontal="center" vertical="center" wrapText="1"/>
    </xf>
    <xf numFmtId="0" fontId="48" fillId="41" borderId="13" xfId="0" applyFont="1" applyFill="1" applyBorder="1" applyAlignment="1">
      <alignment horizontal="center" vertical="center" wrapText="1"/>
    </xf>
    <xf numFmtId="0" fontId="48" fillId="41" borderId="12" xfId="0" applyFont="1" applyFill="1" applyBorder="1" applyAlignment="1">
      <alignment horizontal="center" vertical="center" wrapText="1"/>
    </xf>
    <xf numFmtId="0" fontId="48" fillId="41" borderId="33" xfId="0" applyFont="1" applyFill="1" applyBorder="1" applyAlignment="1">
      <alignment horizontal="center"/>
    </xf>
    <xf numFmtId="0" fontId="48" fillId="41" borderId="32" xfId="0" applyFont="1" applyFill="1" applyBorder="1" applyAlignment="1">
      <alignment horizontal="center"/>
    </xf>
    <xf numFmtId="0" fontId="48" fillId="41" borderId="53" xfId="0" applyFont="1" applyFill="1" applyBorder="1" applyAlignment="1">
      <alignment horizontal="center"/>
    </xf>
    <xf numFmtId="0" fontId="48" fillId="41" borderId="18" xfId="0" applyFont="1" applyFill="1" applyBorder="1" applyAlignment="1">
      <alignment horizontal="center" vertical="center" wrapText="1"/>
    </xf>
    <xf numFmtId="0" fontId="48" fillId="41" borderId="17" xfId="0" applyFont="1" applyFill="1" applyBorder="1" applyAlignment="1">
      <alignment horizontal="center" vertical="center" wrapText="1"/>
    </xf>
    <xf numFmtId="0" fontId="48" fillId="41" borderId="14" xfId="0" applyFont="1" applyFill="1" applyBorder="1" applyAlignment="1">
      <alignment horizontal="center" vertical="center" wrapText="1"/>
    </xf>
    <xf numFmtId="0" fontId="48" fillId="41" borderId="29" xfId="0" applyFont="1" applyFill="1" applyBorder="1" applyAlignment="1">
      <alignment horizontal="center"/>
    </xf>
    <xf numFmtId="0" fontId="48" fillId="41" borderId="40" xfId="0" applyFont="1" applyFill="1" applyBorder="1" applyAlignment="1">
      <alignment horizontal="center"/>
    </xf>
    <xf numFmtId="0" fontId="48" fillId="28" borderId="13" xfId="0" applyFont="1" applyFill="1" applyBorder="1" applyAlignment="1">
      <alignment horizontal="center" vertical="center" wrapText="1"/>
    </xf>
    <xf numFmtId="0" fontId="48" fillId="28" borderId="12" xfId="0" applyFont="1" applyFill="1" applyBorder="1" applyAlignment="1">
      <alignment horizontal="center" vertical="center" wrapText="1"/>
    </xf>
    <xf numFmtId="0" fontId="48" fillId="28" borderId="11" xfId="0" applyFont="1" applyFill="1" applyBorder="1" applyAlignment="1">
      <alignment horizontal="center" vertical="center" wrapText="1"/>
    </xf>
    <xf numFmtId="0" fontId="48" fillId="34" borderId="12" xfId="0" applyFont="1" applyFill="1" applyBorder="1" applyAlignment="1">
      <alignment horizontal="center" vertical="center" wrapText="1"/>
    </xf>
    <xf numFmtId="0" fontId="48" fillId="34" borderId="11" xfId="0" applyFont="1" applyFill="1" applyBorder="1" applyAlignment="1">
      <alignment horizontal="center" vertical="center" wrapText="1"/>
    </xf>
    <xf numFmtId="0" fontId="48" fillId="27" borderId="13" xfId="0" applyFont="1" applyFill="1" applyBorder="1" applyAlignment="1">
      <alignment horizontal="center" vertical="center" wrapText="1"/>
    </xf>
    <xf numFmtId="0" fontId="48" fillId="27" borderId="12" xfId="0" applyFont="1" applyFill="1" applyBorder="1" applyAlignment="1">
      <alignment horizontal="center" vertical="center" wrapText="1"/>
    </xf>
    <xf numFmtId="0" fontId="48" fillId="46" borderId="24" xfId="0" applyFont="1" applyFill="1" applyBorder="1" applyAlignment="1">
      <alignment horizontal="center"/>
    </xf>
    <xf numFmtId="0" fontId="54" fillId="36" borderId="19" xfId="0" applyFont="1" applyFill="1" applyBorder="1" applyAlignment="1">
      <alignment horizontal="center" vertical="center" wrapText="1"/>
    </xf>
    <xf numFmtId="0" fontId="54" fillId="36" borderId="20" xfId="0" applyFont="1" applyFill="1" applyBorder="1" applyAlignment="1">
      <alignment horizontal="center" vertical="center" wrapText="1"/>
    </xf>
    <xf numFmtId="0" fontId="54" fillId="36" borderId="15" xfId="0" applyFont="1" applyFill="1" applyBorder="1" applyAlignment="1">
      <alignment horizontal="center" vertical="center" wrapText="1"/>
    </xf>
    <xf numFmtId="0" fontId="54" fillId="36" borderId="13" xfId="0" applyFont="1" applyFill="1" applyBorder="1" applyAlignment="1">
      <alignment horizontal="center" vertical="center" wrapText="1"/>
    </xf>
    <xf numFmtId="0" fontId="54" fillId="36" borderId="12" xfId="0" applyFont="1" applyFill="1" applyBorder="1" applyAlignment="1">
      <alignment horizontal="center" vertical="center" wrapText="1"/>
    </xf>
    <xf numFmtId="0" fontId="54" fillId="36" borderId="11" xfId="0" applyFont="1" applyFill="1" applyBorder="1" applyAlignment="1">
      <alignment horizontal="center" vertical="center" wrapText="1"/>
    </xf>
    <xf numFmtId="0" fontId="48" fillId="36" borderId="42" xfId="0" applyFont="1" applyFill="1" applyBorder="1" applyAlignment="1">
      <alignment horizontal="center" vertical="center" wrapText="1"/>
    </xf>
    <xf numFmtId="0" fontId="48" fillId="36" borderId="43" xfId="0" applyFont="1" applyFill="1" applyBorder="1" applyAlignment="1">
      <alignment horizontal="center" vertical="center" wrapText="1"/>
    </xf>
    <xf numFmtId="0" fontId="48" fillId="36" borderId="44" xfId="0" applyFont="1" applyFill="1" applyBorder="1" applyAlignment="1">
      <alignment horizontal="center" vertical="center" wrapText="1"/>
    </xf>
    <xf numFmtId="0" fontId="48" fillId="36" borderId="37" xfId="0" applyFont="1" applyFill="1" applyBorder="1" applyAlignment="1">
      <alignment horizontal="center" vertical="center" wrapText="1"/>
    </xf>
    <xf numFmtId="0" fontId="48" fillId="36" borderId="45" xfId="0" applyFont="1" applyFill="1" applyBorder="1" applyAlignment="1">
      <alignment horizontal="center" vertical="center" wrapText="1"/>
    </xf>
    <xf numFmtId="0" fontId="48" fillId="36" borderId="46" xfId="0" applyFont="1" applyFill="1" applyBorder="1" applyAlignment="1">
      <alignment horizontal="center" vertical="center" wrapText="1"/>
    </xf>
    <xf numFmtId="0" fontId="48" fillId="40" borderId="18" xfId="0" applyFont="1" applyFill="1" applyBorder="1" applyAlignment="1">
      <alignment horizontal="center"/>
    </xf>
    <xf numFmtId="0" fontId="48" fillId="40" borderId="17" xfId="0" applyFont="1" applyFill="1" applyBorder="1" applyAlignment="1">
      <alignment horizontal="center"/>
    </xf>
    <xf numFmtId="0" fontId="48" fillId="40" borderId="14" xfId="0" applyFont="1" applyFill="1" applyBorder="1" applyAlignment="1">
      <alignment horizontal="center"/>
    </xf>
    <xf numFmtId="0" fontId="48" fillId="36" borderId="13" xfId="0" applyFont="1" applyFill="1" applyBorder="1" applyAlignment="1">
      <alignment horizontal="center" vertical="center" wrapText="1"/>
    </xf>
    <xf numFmtId="0" fontId="48" fillId="36" borderId="12" xfId="0" applyFont="1" applyFill="1" applyBorder="1" applyAlignment="1">
      <alignment horizontal="center" vertical="center" wrapText="1"/>
    </xf>
    <xf numFmtId="0" fontId="48" fillId="30" borderId="11" xfId="0" applyFont="1" applyFill="1" applyBorder="1" applyAlignment="1">
      <alignment horizontal="center" vertical="center" wrapText="1"/>
    </xf>
    <xf numFmtId="0" fontId="48" fillId="27" borderId="11" xfId="0" applyFont="1" applyFill="1" applyBorder="1" applyAlignment="1">
      <alignment horizontal="center" vertical="center" wrapText="1"/>
    </xf>
    <xf numFmtId="0" fontId="48" fillId="41" borderId="11" xfId="0" applyFont="1" applyFill="1" applyBorder="1" applyAlignment="1">
      <alignment horizontal="center" vertical="center" wrapText="1"/>
    </xf>
    <xf numFmtId="0" fontId="48" fillId="36" borderId="26" xfId="0" applyFont="1" applyFill="1" applyBorder="1" applyAlignment="1">
      <alignment horizontal="center"/>
    </xf>
    <xf numFmtId="0" fontId="48" fillId="36" borderId="27" xfId="0" applyFont="1" applyFill="1" applyBorder="1" applyAlignment="1">
      <alignment horizontal="center"/>
    </xf>
    <xf numFmtId="0" fontId="48" fillId="28" borderId="26" xfId="0" applyFont="1" applyFill="1" applyBorder="1" applyAlignment="1">
      <alignment horizontal="center"/>
    </xf>
    <xf numFmtId="0" fontId="48" fillId="28" borderId="27" xfId="0" applyFont="1" applyFill="1" applyBorder="1" applyAlignment="1">
      <alignment horizontal="center"/>
    </xf>
    <xf numFmtId="0" fontId="48" fillId="28" borderId="24" xfId="0" applyFont="1" applyFill="1" applyBorder="1" applyAlignment="1">
      <alignment horizontal="center"/>
    </xf>
    <xf numFmtId="0" fontId="48" fillId="39" borderId="33" xfId="0" applyFont="1" applyFill="1" applyBorder="1" applyAlignment="1">
      <alignment horizontal="center"/>
    </xf>
    <xf numFmtId="0" fontId="48" fillId="39" borderId="32" xfId="0" applyFont="1" applyFill="1" applyBorder="1" applyAlignment="1">
      <alignment horizontal="center"/>
    </xf>
    <xf numFmtId="0" fontId="48" fillId="39" borderId="40" xfId="0" applyFont="1" applyFill="1" applyBorder="1" applyAlignment="1">
      <alignment horizontal="center"/>
    </xf>
    <xf numFmtId="0" fontId="48" fillId="39" borderId="18" xfId="0" applyFont="1" applyFill="1" applyBorder="1" applyAlignment="1">
      <alignment horizontal="center" vertical="center" wrapText="1"/>
    </xf>
    <xf numFmtId="0" fontId="48" fillId="39" borderId="17" xfId="0" applyFont="1" applyFill="1" applyBorder="1" applyAlignment="1">
      <alignment horizontal="center" vertical="center" wrapText="1"/>
    </xf>
    <xf numFmtId="0" fontId="48" fillId="39" borderId="14" xfId="0" applyFont="1" applyFill="1" applyBorder="1" applyAlignment="1">
      <alignment horizontal="center" vertical="center" wrapText="1"/>
    </xf>
    <xf numFmtId="14" fontId="48" fillId="39" borderId="18" xfId="0" applyNumberFormat="1" applyFont="1" applyFill="1" applyBorder="1" applyAlignment="1">
      <alignment horizontal="center" vertical="center" wrapText="1"/>
    </xf>
    <xf numFmtId="14" fontId="48" fillId="39" borderId="17" xfId="0" applyNumberFormat="1" applyFont="1" applyFill="1" applyBorder="1" applyAlignment="1">
      <alignment horizontal="center" vertical="center" wrapText="1"/>
    </xf>
    <xf numFmtId="14" fontId="48" fillId="39" borderId="14" xfId="0" applyNumberFormat="1" applyFont="1" applyFill="1" applyBorder="1" applyAlignment="1">
      <alignment horizontal="center" vertical="center" wrapText="1"/>
    </xf>
    <xf numFmtId="0" fontId="48" fillId="36" borderId="18" xfId="0" applyFont="1" applyFill="1" applyBorder="1" applyAlignment="1">
      <alignment horizontal="center"/>
    </xf>
    <xf numFmtId="0" fontId="48" fillId="36" borderId="14" xfId="0" applyFont="1" applyFill="1" applyBorder="1" applyAlignment="1">
      <alignment horizontal="center"/>
    </xf>
    <xf numFmtId="0" fontId="48" fillId="30" borderId="13" xfId="0" applyFont="1" applyFill="1" applyBorder="1" applyAlignment="1">
      <alignment horizontal="center" vertical="center" wrapText="1"/>
    </xf>
    <xf numFmtId="0" fontId="44" fillId="0" borderId="39" xfId="0" applyFont="1" applyBorder="1" applyAlignment="1">
      <alignment horizontal="center" vertical="center" wrapText="1"/>
    </xf>
    <xf numFmtId="0" fontId="44" fillId="0" borderId="18" xfId="0" applyFont="1" applyBorder="1" applyAlignment="1">
      <alignment horizontal="center" vertical="center" wrapText="1"/>
    </xf>
    <xf numFmtId="0" fontId="48" fillId="46" borderId="13" xfId="0" applyFont="1" applyFill="1" applyBorder="1" applyAlignment="1">
      <alignment horizontal="center" vertical="center"/>
    </xf>
    <xf numFmtId="0" fontId="48" fillId="46" borderId="12" xfId="0" applyFont="1" applyFill="1" applyBorder="1" applyAlignment="1">
      <alignment horizontal="center" vertical="center"/>
    </xf>
    <xf numFmtId="0" fontId="48" fillId="46" borderId="11" xfId="0" applyFont="1" applyFill="1" applyBorder="1" applyAlignment="1">
      <alignment horizontal="center" vertical="center"/>
    </xf>
    <xf numFmtId="0" fontId="75" fillId="29" borderId="12" xfId="0" applyFont="1" applyFill="1" applyBorder="1" applyAlignment="1">
      <alignment horizontal="center" vertical="center" wrapText="1"/>
    </xf>
    <xf numFmtId="0" fontId="75" fillId="29" borderId="11" xfId="0" applyFont="1" applyFill="1" applyBorder="1" applyAlignment="1">
      <alignment horizontal="center" vertical="center" wrapText="1"/>
    </xf>
    <xf numFmtId="0" fontId="73" fillId="35" borderId="13" xfId="0" applyFont="1" applyFill="1" applyBorder="1" applyAlignment="1">
      <alignment horizontal="center"/>
    </xf>
    <xf numFmtId="0" fontId="73" fillId="35" borderId="12" xfId="0" applyFont="1" applyFill="1" applyBorder="1" applyAlignment="1">
      <alignment horizontal="center"/>
    </xf>
    <xf numFmtId="0" fontId="73" fillId="35" borderId="11" xfId="0" applyFont="1" applyFill="1" applyBorder="1" applyAlignment="1">
      <alignment horizontal="center"/>
    </xf>
    <xf numFmtId="0" fontId="75" fillId="29" borderId="24" xfId="0" applyFont="1" applyFill="1" applyBorder="1" applyAlignment="1">
      <alignment horizontal="center"/>
    </xf>
    <xf numFmtId="0" fontId="75" fillId="35" borderId="19" xfId="0" applyFont="1" applyFill="1" applyBorder="1" applyAlignment="1">
      <alignment horizontal="center" vertical="center" wrapText="1"/>
    </xf>
    <xf numFmtId="0" fontId="75" fillId="35" borderId="20" xfId="0" applyFont="1" applyFill="1" applyBorder="1" applyAlignment="1">
      <alignment horizontal="center" vertical="center" wrapText="1"/>
    </xf>
    <xf numFmtId="0" fontId="75" fillId="35" borderId="15" xfId="0" applyFont="1" applyFill="1" applyBorder="1" applyAlignment="1">
      <alignment horizontal="center" vertical="center" wrapText="1"/>
    </xf>
    <xf numFmtId="0" fontId="75" fillId="35" borderId="13" xfId="0" applyFont="1" applyFill="1" applyBorder="1" applyAlignment="1">
      <alignment horizontal="center" vertical="center" wrapText="1"/>
    </xf>
    <xf numFmtId="0" fontId="75" fillId="35" borderId="12" xfId="0" applyFont="1" applyFill="1" applyBorder="1" applyAlignment="1">
      <alignment horizontal="center" vertical="center" wrapText="1"/>
    </xf>
    <xf numFmtId="0" fontId="75" fillId="35" borderId="11" xfId="0" applyFont="1" applyFill="1" applyBorder="1" applyAlignment="1">
      <alignment horizontal="center" vertical="center" wrapText="1"/>
    </xf>
    <xf numFmtId="44" fontId="48" fillId="29" borderId="13" xfId="488" applyFont="1" applyFill="1" applyBorder="1" applyAlignment="1">
      <alignment horizontal="center" vertical="center" wrapText="1"/>
    </xf>
    <xf numFmtId="44" fontId="48" fillId="29" borderId="12" xfId="488" applyFont="1" applyFill="1" applyBorder="1" applyAlignment="1">
      <alignment horizontal="center" vertical="center" wrapText="1"/>
    </xf>
    <xf numFmtId="0" fontId="75" fillId="29" borderId="13" xfId="0" applyFont="1" applyFill="1" applyBorder="1" applyAlignment="1">
      <alignment horizontal="center" vertical="center" wrapText="1"/>
    </xf>
    <xf numFmtId="0" fontId="48" fillId="35" borderId="13" xfId="0" applyFont="1" applyFill="1" applyBorder="1" applyAlignment="1">
      <alignment horizontal="center" vertical="center" wrapText="1"/>
    </xf>
    <xf numFmtId="0" fontId="48" fillId="35" borderId="12" xfId="0" applyFont="1" applyFill="1" applyBorder="1" applyAlignment="1">
      <alignment horizontal="center" vertical="center" wrapText="1"/>
    </xf>
    <xf numFmtId="0" fontId="48" fillId="35" borderId="11" xfId="0" applyFont="1" applyFill="1" applyBorder="1" applyAlignment="1">
      <alignment horizontal="center" vertical="center" wrapText="1"/>
    </xf>
    <xf numFmtId="0" fontId="48" fillId="46" borderId="26" xfId="0" applyFont="1" applyFill="1" applyBorder="1" applyAlignment="1">
      <alignment horizontal="center"/>
    </xf>
    <xf numFmtId="44" fontId="48" fillId="29" borderId="11" xfId="488" applyFont="1" applyFill="1" applyBorder="1" applyAlignment="1">
      <alignment horizontal="center" vertical="center" wrapText="1"/>
    </xf>
    <xf numFmtId="0" fontId="75" fillId="27" borderId="24" xfId="0" applyFont="1" applyFill="1" applyBorder="1" applyAlignment="1">
      <alignment horizontal="center"/>
    </xf>
    <xf numFmtId="0" fontId="48" fillId="27" borderId="42" xfId="0" applyFont="1" applyFill="1" applyBorder="1" applyAlignment="1">
      <alignment horizontal="center" vertical="center" wrapText="1"/>
    </xf>
    <xf numFmtId="0" fontId="48" fillId="27" borderId="43" xfId="0" applyFont="1" applyFill="1" applyBorder="1" applyAlignment="1">
      <alignment horizontal="center" vertical="center" wrapText="1"/>
    </xf>
    <xf numFmtId="0" fontId="48" fillId="27" borderId="44" xfId="0" applyFont="1" applyFill="1" applyBorder="1" applyAlignment="1">
      <alignment horizontal="center" vertical="center" wrapText="1"/>
    </xf>
    <xf numFmtId="0" fontId="48" fillId="27" borderId="37" xfId="0" applyFont="1" applyFill="1" applyBorder="1" applyAlignment="1">
      <alignment horizontal="center" vertical="center" wrapText="1"/>
    </xf>
    <xf numFmtId="0" fontId="48" fillId="27" borderId="45" xfId="0" applyFont="1" applyFill="1" applyBorder="1" applyAlignment="1">
      <alignment horizontal="center" vertical="center" wrapText="1"/>
    </xf>
    <xf numFmtId="0" fontId="48" fillId="27" borderId="46" xfId="0" applyFont="1" applyFill="1" applyBorder="1" applyAlignment="1">
      <alignment horizontal="center" vertical="center" wrapText="1"/>
    </xf>
    <xf numFmtId="0" fontId="48" fillId="34" borderId="33" xfId="0" applyFont="1" applyFill="1" applyBorder="1" applyAlignment="1">
      <alignment horizontal="center"/>
    </xf>
    <xf numFmtId="0" fontId="48" fillId="34" borderId="32" xfId="0" applyFont="1" applyFill="1" applyBorder="1" applyAlignment="1">
      <alignment horizontal="center"/>
    </xf>
    <xf numFmtId="0" fontId="48" fillId="34" borderId="40" xfId="0" applyFont="1" applyFill="1" applyBorder="1" applyAlignment="1">
      <alignment horizontal="center"/>
    </xf>
    <xf numFmtId="0" fontId="94" fillId="43" borderId="19" xfId="0" applyFont="1" applyFill="1" applyBorder="1" applyAlignment="1">
      <alignment horizontal="center" vertical="center" wrapText="1"/>
    </xf>
    <xf numFmtId="0" fontId="94" fillId="43" borderId="20" xfId="0" applyFont="1" applyFill="1" applyBorder="1" applyAlignment="1">
      <alignment horizontal="center" vertical="center" wrapText="1"/>
    </xf>
    <xf numFmtId="0" fontId="94" fillId="43" borderId="15" xfId="0" applyFont="1" applyFill="1" applyBorder="1" applyAlignment="1">
      <alignment horizontal="center" vertical="center" wrapText="1"/>
    </xf>
    <xf numFmtId="0" fontId="94" fillId="43" borderId="26" xfId="0" applyFont="1" applyFill="1" applyBorder="1" applyAlignment="1">
      <alignment horizontal="center" vertical="center" wrapText="1"/>
    </xf>
    <xf numFmtId="0" fontId="94" fillId="43" borderId="27" xfId="0" applyFont="1" applyFill="1" applyBorder="1" applyAlignment="1">
      <alignment horizontal="center" vertical="center" wrapText="1"/>
    </xf>
    <xf numFmtId="0" fontId="94" fillId="43" borderId="24" xfId="0" applyFont="1" applyFill="1" applyBorder="1" applyAlignment="1">
      <alignment horizontal="center" vertical="center" wrapText="1"/>
    </xf>
    <xf numFmtId="0" fontId="75" fillId="43" borderId="26" xfId="0" applyFont="1" applyFill="1" applyBorder="1" applyAlignment="1">
      <alignment horizontal="center"/>
    </xf>
    <xf numFmtId="0" fontId="75" fillId="43" borderId="27" xfId="0" applyFont="1" applyFill="1" applyBorder="1" applyAlignment="1">
      <alignment horizontal="center"/>
    </xf>
    <xf numFmtId="0" fontId="75" fillId="43" borderId="24" xfId="0" applyFont="1" applyFill="1" applyBorder="1" applyAlignment="1">
      <alignment horizontal="center"/>
    </xf>
    <xf numFmtId="0" fontId="75" fillId="43" borderId="18" xfId="0" applyFont="1" applyFill="1" applyBorder="1" applyAlignment="1">
      <alignment horizontal="center"/>
    </xf>
    <xf numFmtId="0" fontId="75" fillId="43" borderId="17" xfId="0" applyFont="1" applyFill="1" applyBorder="1" applyAlignment="1">
      <alignment horizontal="center"/>
    </xf>
    <xf numFmtId="0" fontId="75" fillId="43" borderId="47" xfId="0" applyFont="1" applyFill="1" applyBorder="1" applyAlignment="1">
      <alignment horizontal="center"/>
    </xf>
    <xf numFmtId="0" fontId="75" fillId="43" borderId="10" xfId="0" applyFont="1" applyFill="1" applyBorder="1" applyAlignment="1">
      <alignment horizontal="center"/>
    </xf>
    <xf numFmtId="0" fontId="75" fillId="43" borderId="14" xfId="0" applyFont="1" applyFill="1" applyBorder="1" applyAlignment="1">
      <alignment horizontal="center"/>
    </xf>
    <xf numFmtId="0" fontId="48" fillId="34" borderId="27" xfId="0" applyFont="1" applyFill="1" applyBorder="1" applyAlignment="1">
      <alignment horizontal="center"/>
    </xf>
    <xf numFmtId="0" fontId="48" fillId="34" borderId="24" xfId="0" applyFont="1" applyFill="1" applyBorder="1" applyAlignment="1">
      <alignment horizontal="center"/>
    </xf>
    <xf numFmtId="0" fontId="48" fillId="27" borderId="26" xfId="0" applyFont="1" applyFill="1" applyBorder="1" applyAlignment="1">
      <alignment horizontal="center"/>
    </xf>
    <xf numFmtId="0" fontId="48" fillId="27" borderId="27" xfId="0" applyFont="1" applyFill="1" applyBorder="1" applyAlignment="1">
      <alignment horizontal="center"/>
    </xf>
    <xf numFmtId="0" fontId="48" fillId="40" borderId="13" xfId="0" applyFont="1" applyFill="1" applyBorder="1" applyAlignment="1">
      <alignment horizontal="center" vertical="center" wrapText="1"/>
    </xf>
    <xf numFmtId="0" fontId="48" fillId="40" borderId="12" xfId="0" applyFont="1" applyFill="1" applyBorder="1" applyAlignment="1">
      <alignment horizontal="center" vertical="center" wrapText="1"/>
    </xf>
    <xf numFmtId="0" fontId="48" fillId="40" borderId="11" xfId="0" applyFont="1" applyFill="1" applyBorder="1" applyAlignment="1">
      <alignment horizontal="center" vertical="center" wrapText="1"/>
    </xf>
    <xf numFmtId="0" fontId="71" fillId="26" borderId="17" xfId="0" applyFont="1" applyFill="1" applyBorder="1" applyAlignment="1">
      <alignment horizontal="center" vertical="center" wrapText="1"/>
    </xf>
    <xf numFmtId="0" fontId="48" fillId="40" borderId="19" xfId="0" applyFont="1" applyFill="1" applyBorder="1" applyAlignment="1">
      <alignment horizontal="center" vertical="center" wrapText="1"/>
    </xf>
    <xf numFmtId="0" fontId="48" fillId="40" borderId="20" xfId="0" applyFont="1" applyFill="1" applyBorder="1" applyAlignment="1">
      <alignment horizontal="center" vertical="center" wrapText="1"/>
    </xf>
    <xf numFmtId="0" fontId="48" fillId="40" borderId="15" xfId="0" applyFont="1" applyFill="1" applyBorder="1" applyAlignment="1">
      <alignment horizontal="center" vertical="center" wrapText="1"/>
    </xf>
    <xf numFmtId="0" fontId="48" fillId="39" borderId="42" xfId="0" applyFont="1" applyFill="1" applyBorder="1" applyAlignment="1">
      <alignment horizontal="center" vertical="center" wrapText="1"/>
    </xf>
    <xf numFmtId="0" fontId="48" fillId="39" borderId="43" xfId="0" applyFont="1" applyFill="1" applyBorder="1" applyAlignment="1">
      <alignment horizontal="center" vertical="center" wrapText="1"/>
    </xf>
    <xf numFmtId="0" fontId="48" fillId="39" borderId="44" xfId="0" applyFont="1" applyFill="1" applyBorder="1" applyAlignment="1">
      <alignment horizontal="center" vertical="center" wrapText="1"/>
    </xf>
    <xf numFmtId="0" fontId="48" fillId="39" borderId="37" xfId="0" applyFont="1" applyFill="1" applyBorder="1" applyAlignment="1">
      <alignment horizontal="center" vertical="center" wrapText="1"/>
    </xf>
    <xf numFmtId="0" fontId="48" fillId="39" borderId="45" xfId="0" applyFont="1" applyFill="1" applyBorder="1" applyAlignment="1">
      <alignment horizontal="center" vertical="center" wrapText="1"/>
    </xf>
    <xf numFmtId="0" fontId="48" fillId="39" borderId="46" xfId="0" applyFont="1" applyFill="1" applyBorder="1" applyAlignment="1">
      <alignment horizontal="center" vertical="center" wrapText="1"/>
    </xf>
    <xf numFmtId="0" fontId="75" fillId="29" borderId="18" xfId="0" applyFont="1" applyFill="1" applyBorder="1" applyAlignment="1">
      <alignment horizontal="center"/>
    </xf>
    <xf numFmtId="0" fontId="75" fillId="29" borderId="14" xfId="0" applyFont="1" applyFill="1" applyBorder="1" applyAlignment="1">
      <alignment horizontal="center"/>
    </xf>
    <xf numFmtId="0" fontId="75" fillId="29" borderId="42" xfId="0" applyFont="1" applyFill="1" applyBorder="1" applyAlignment="1">
      <alignment horizontal="center" vertical="center" wrapText="1"/>
    </xf>
    <xf numFmtId="0" fontId="75" fillId="29" borderId="43" xfId="0" applyFont="1" applyFill="1" applyBorder="1" applyAlignment="1">
      <alignment horizontal="center" vertical="center" wrapText="1"/>
    </xf>
    <xf numFmtId="0" fontId="75" fillId="29" borderId="44" xfId="0" applyFont="1" applyFill="1" applyBorder="1" applyAlignment="1">
      <alignment horizontal="center" vertical="center" wrapText="1"/>
    </xf>
    <xf numFmtId="0" fontId="75" fillId="29" borderId="37" xfId="0" applyFont="1" applyFill="1" applyBorder="1" applyAlignment="1">
      <alignment horizontal="center" vertical="center" wrapText="1"/>
    </xf>
    <xf numFmtId="0" fontId="75" fillId="29" borderId="45" xfId="0" applyFont="1" applyFill="1" applyBorder="1" applyAlignment="1">
      <alignment horizontal="center" vertical="center" wrapText="1"/>
    </xf>
    <xf numFmtId="0" fontId="75" fillId="29" borderId="46" xfId="0" applyFont="1" applyFill="1" applyBorder="1" applyAlignment="1">
      <alignment horizontal="center" vertical="center" wrapText="1"/>
    </xf>
    <xf numFmtId="0" fontId="96" fillId="32" borderId="42" xfId="0" applyFont="1" applyFill="1" applyBorder="1" applyAlignment="1">
      <alignment horizontal="center" vertical="center" wrapText="1"/>
    </xf>
    <xf numFmtId="0" fontId="75" fillId="32" borderId="43" xfId="0" applyFont="1" applyFill="1" applyBorder="1" applyAlignment="1">
      <alignment horizontal="center" vertical="center" wrapText="1"/>
    </xf>
    <xf numFmtId="0" fontId="75" fillId="32" borderId="44" xfId="0" applyFont="1" applyFill="1" applyBorder="1" applyAlignment="1">
      <alignment horizontal="center" vertical="center" wrapText="1"/>
    </xf>
    <xf numFmtId="0" fontId="75" fillId="32" borderId="37" xfId="0" applyFont="1" applyFill="1" applyBorder="1" applyAlignment="1">
      <alignment horizontal="center" vertical="center" wrapText="1"/>
    </xf>
    <xf numFmtId="0" fontId="75" fillId="32" borderId="45" xfId="0" applyFont="1" applyFill="1" applyBorder="1" applyAlignment="1">
      <alignment horizontal="center" vertical="center" wrapText="1"/>
    </xf>
    <xf numFmtId="0" fontId="75" fillId="32" borderId="46" xfId="0" applyFont="1" applyFill="1" applyBorder="1" applyAlignment="1">
      <alignment horizontal="center" vertical="center" wrapText="1"/>
    </xf>
    <xf numFmtId="0" fontId="73" fillId="32" borderId="18" xfId="0" applyFont="1" applyFill="1" applyBorder="1" applyAlignment="1">
      <alignment horizontal="center"/>
    </xf>
    <xf numFmtId="0" fontId="73" fillId="32" borderId="17" xfId="0" applyFont="1" applyFill="1" applyBorder="1" applyAlignment="1">
      <alignment horizontal="center"/>
    </xf>
    <xf numFmtId="0" fontId="73" fillId="32" borderId="47" xfId="0" applyFont="1" applyFill="1" applyBorder="1" applyAlignment="1">
      <alignment horizontal="center"/>
    </xf>
    <xf numFmtId="0" fontId="73" fillId="32" borderId="10" xfId="0" applyFont="1" applyFill="1" applyBorder="1" applyAlignment="1">
      <alignment horizontal="center"/>
    </xf>
    <xf numFmtId="0" fontId="73" fillId="32" borderId="14" xfId="0" applyFont="1" applyFill="1" applyBorder="1" applyAlignment="1">
      <alignment horizontal="center"/>
    </xf>
  </cellXfs>
  <cellStyles count="925">
    <cellStyle name="20% - Accent1" xfId="1"/>
    <cellStyle name="20% - Accent1 10" xfId="2"/>
    <cellStyle name="20% - Accent1 2" xfId="3"/>
    <cellStyle name="20% - Accent1 3" xfId="4"/>
    <cellStyle name="20% - Accent1 4" xfId="5"/>
    <cellStyle name="20% - Accent1 5" xfId="6"/>
    <cellStyle name="20% - Accent1 6" xfId="7"/>
    <cellStyle name="20% - Accent1 7" xfId="8"/>
    <cellStyle name="20% - Accent1 8" xfId="9"/>
    <cellStyle name="20% - Accent1 9" xfId="10"/>
    <cellStyle name="20% - Accent2" xfId="11"/>
    <cellStyle name="20% - Accent2 10" xfId="12"/>
    <cellStyle name="20% - Accent2 2" xfId="13"/>
    <cellStyle name="20% - Accent2 3" xfId="14"/>
    <cellStyle name="20% - Accent2 4" xfId="15"/>
    <cellStyle name="20% - Accent2 5" xfId="16"/>
    <cellStyle name="20% - Accent2 6" xfId="17"/>
    <cellStyle name="20% - Accent2 7" xfId="18"/>
    <cellStyle name="20% - Accent2 8" xfId="19"/>
    <cellStyle name="20% - Accent2 9" xfId="20"/>
    <cellStyle name="20% - Accent3" xfId="21"/>
    <cellStyle name="20% - Accent3 10" xfId="22"/>
    <cellStyle name="20% - Accent3 2" xfId="23"/>
    <cellStyle name="20% - Accent3 3" xfId="24"/>
    <cellStyle name="20% - Accent3 4" xfId="25"/>
    <cellStyle name="20% - Accent3 5" xfId="26"/>
    <cellStyle name="20% - Accent3 6" xfId="27"/>
    <cellStyle name="20% - Accent3 7" xfId="28"/>
    <cellStyle name="20% - Accent3 8" xfId="29"/>
    <cellStyle name="20% - Accent3 9" xfId="30"/>
    <cellStyle name="20% - Accent4" xfId="31"/>
    <cellStyle name="20% - Accent4 10" xfId="32"/>
    <cellStyle name="20% - Accent4 2" xfId="33"/>
    <cellStyle name="20% - Accent4 3" xfId="34"/>
    <cellStyle name="20% - Accent4 4" xfId="35"/>
    <cellStyle name="20% - Accent4 5" xfId="36"/>
    <cellStyle name="20% - Accent4 6" xfId="37"/>
    <cellStyle name="20% - Accent4 7" xfId="38"/>
    <cellStyle name="20% - Accent4 8" xfId="39"/>
    <cellStyle name="20% - Accent4 9" xfId="40"/>
    <cellStyle name="20% - Accent5" xfId="41"/>
    <cellStyle name="20% - Accent5 10" xfId="42"/>
    <cellStyle name="20% - Accent5 2" xfId="43"/>
    <cellStyle name="20% - Accent5 3" xfId="44"/>
    <cellStyle name="20% - Accent5 4" xfId="45"/>
    <cellStyle name="20% - Accent5 5" xfId="46"/>
    <cellStyle name="20% - Accent5 6" xfId="47"/>
    <cellStyle name="20% - Accent5 7" xfId="48"/>
    <cellStyle name="20% - Accent5 8" xfId="49"/>
    <cellStyle name="20% - Accent5 9" xfId="50"/>
    <cellStyle name="20% - Accent6" xfId="51"/>
    <cellStyle name="20% - Accent6 10" xfId="52"/>
    <cellStyle name="20% - Accent6 2" xfId="53"/>
    <cellStyle name="20% - Accent6 3" xfId="54"/>
    <cellStyle name="20% - Accent6 4" xfId="55"/>
    <cellStyle name="20% - Accent6 5" xfId="56"/>
    <cellStyle name="20% - Accent6 6" xfId="57"/>
    <cellStyle name="20% - Accent6 7" xfId="58"/>
    <cellStyle name="20% - Accent6 8" xfId="59"/>
    <cellStyle name="20% - Accent6 9" xfId="60"/>
    <cellStyle name="20% - Акцент1" xfId="61"/>
    <cellStyle name="20% - Акцент1 2" xfId="62"/>
    <cellStyle name="20% - Акцент1 3" xfId="63"/>
    <cellStyle name="20% - Акцент1 4" xfId="64"/>
    <cellStyle name="20% - Акцент1 5" xfId="517"/>
    <cellStyle name="20% - Акцент1 6" xfId="577"/>
    <cellStyle name="20% - Акцент1 7" xfId="700"/>
    <cellStyle name="20% - Акцент2" xfId="65"/>
    <cellStyle name="20% - Акцент2 2" xfId="66"/>
    <cellStyle name="20% - Акцент2 3" xfId="67"/>
    <cellStyle name="20% - Акцент2 4" xfId="68"/>
    <cellStyle name="20% - Акцент2 5" xfId="518"/>
    <cellStyle name="20% - Акцент2 6" xfId="575"/>
    <cellStyle name="20% - Акцент2 7" xfId="701"/>
    <cellStyle name="20% - Акцент3" xfId="69"/>
    <cellStyle name="20% - Акцент3 2" xfId="70"/>
    <cellStyle name="20% - Акцент3 3" xfId="71"/>
    <cellStyle name="20% - Акцент3 4" xfId="72"/>
    <cellStyle name="20% - Акцент3 5" xfId="519"/>
    <cellStyle name="20% - Акцент3 6" xfId="574"/>
    <cellStyle name="20% - Акцент3 7" xfId="702"/>
    <cellStyle name="20% - Акцент4" xfId="73"/>
    <cellStyle name="20% - Акцент4 2" xfId="74"/>
    <cellStyle name="20% - Акцент4 3" xfId="75"/>
    <cellStyle name="20% - Акцент4 4" xfId="76"/>
    <cellStyle name="20% - Акцент4 5" xfId="521"/>
    <cellStyle name="20% - Акцент4 6" xfId="572"/>
    <cellStyle name="20% - Акцент4 7" xfId="703"/>
    <cellStyle name="20% - Акцент5" xfId="77"/>
    <cellStyle name="20% - Акцент5 2" xfId="78"/>
    <cellStyle name="20% - Акцент5 3" xfId="79"/>
    <cellStyle name="20% - Акцент5 4" xfId="80"/>
    <cellStyle name="20% - Акцент5 5" xfId="523"/>
    <cellStyle name="20% - Акцент5 6" xfId="570"/>
    <cellStyle name="20% - Акцент5 7" xfId="704"/>
    <cellStyle name="20% - Акцент6" xfId="81"/>
    <cellStyle name="20% - Акцент6 2" xfId="82"/>
    <cellStyle name="20% - Акцент6 3" xfId="83"/>
    <cellStyle name="20% - Акцент6 4" xfId="84"/>
    <cellStyle name="20% - Акцент6 5" xfId="524"/>
    <cellStyle name="20% - Акцент6 6" xfId="568"/>
    <cellStyle name="20% - Акцент6 7" xfId="705"/>
    <cellStyle name="20% – Акцентування1" xfId="85"/>
    <cellStyle name="20% – Акцентування2" xfId="86"/>
    <cellStyle name="20% – Акцентування3" xfId="87"/>
    <cellStyle name="20% – Акцентування4" xfId="88"/>
    <cellStyle name="20% – Акцентування5" xfId="89"/>
    <cellStyle name="20% – Акцентування6" xfId="90"/>
    <cellStyle name="40% - Accent1" xfId="91"/>
    <cellStyle name="40% - Accent1 10" xfId="92"/>
    <cellStyle name="40% - Accent1 2" xfId="93"/>
    <cellStyle name="40% - Accent1 3" xfId="94"/>
    <cellStyle name="40% - Accent1 4" xfId="95"/>
    <cellStyle name="40% - Accent1 5" xfId="96"/>
    <cellStyle name="40% - Accent1 6" xfId="97"/>
    <cellStyle name="40% - Accent1 7" xfId="98"/>
    <cellStyle name="40% - Accent1 8" xfId="99"/>
    <cellStyle name="40% - Accent1 9" xfId="100"/>
    <cellStyle name="40% - Accent2" xfId="101"/>
    <cellStyle name="40% - Accent2 10" xfId="102"/>
    <cellStyle name="40% - Accent2 2" xfId="103"/>
    <cellStyle name="40% - Accent2 3" xfId="104"/>
    <cellStyle name="40% - Accent2 4" xfId="105"/>
    <cellStyle name="40% - Accent2 5" xfId="106"/>
    <cellStyle name="40% - Accent2 6" xfId="107"/>
    <cellStyle name="40% - Accent2 7" xfId="108"/>
    <cellStyle name="40% - Accent2 8" xfId="109"/>
    <cellStyle name="40% - Accent2 9" xfId="110"/>
    <cellStyle name="40% - Accent3" xfId="111"/>
    <cellStyle name="40% - Accent3 10" xfId="112"/>
    <cellStyle name="40% - Accent3 2" xfId="113"/>
    <cellStyle name="40% - Accent3 3" xfId="114"/>
    <cellStyle name="40% - Accent3 4" xfId="115"/>
    <cellStyle name="40% - Accent3 5" xfId="116"/>
    <cellStyle name="40% - Accent3 6" xfId="117"/>
    <cellStyle name="40% - Accent3 7" xfId="118"/>
    <cellStyle name="40% - Accent3 8" xfId="119"/>
    <cellStyle name="40% - Accent3 9" xfId="120"/>
    <cellStyle name="40% - Accent4" xfId="121"/>
    <cellStyle name="40% - Accent4 10" xfId="122"/>
    <cellStyle name="40% - Accent4 2" xfId="123"/>
    <cellStyle name="40% - Accent4 3" xfId="124"/>
    <cellStyle name="40% - Accent4 4" xfId="125"/>
    <cellStyle name="40% - Accent4 5" xfId="126"/>
    <cellStyle name="40% - Accent4 6" xfId="127"/>
    <cellStyle name="40% - Accent4 7" xfId="128"/>
    <cellStyle name="40% - Accent4 8" xfId="129"/>
    <cellStyle name="40% - Accent4 9" xfId="130"/>
    <cellStyle name="40% - Accent5" xfId="131"/>
    <cellStyle name="40% - Accent5 10" xfId="132"/>
    <cellStyle name="40% - Accent5 2" xfId="133"/>
    <cellStyle name="40% - Accent5 3" xfId="134"/>
    <cellStyle name="40% - Accent5 4" xfId="135"/>
    <cellStyle name="40% - Accent5 5" xfId="136"/>
    <cellStyle name="40% - Accent5 6" xfId="137"/>
    <cellStyle name="40% - Accent5 7" xfId="138"/>
    <cellStyle name="40% - Accent5 8" xfId="139"/>
    <cellStyle name="40% - Accent5 9" xfId="140"/>
    <cellStyle name="40% - Accent6" xfId="141"/>
    <cellStyle name="40% - Accent6 10" xfId="142"/>
    <cellStyle name="40% - Accent6 2" xfId="143"/>
    <cellStyle name="40% - Accent6 3" xfId="144"/>
    <cellStyle name="40% - Accent6 4" xfId="145"/>
    <cellStyle name="40% - Accent6 5" xfId="146"/>
    <cellStyle name="40% - Accent6 6" xfId="147"/>
    <cellStyle name="40% - Accent6 7" xfId="148"/>
    <cellStyle name="40% - Accent6 8" xfId="149"/>
    <cellStyle name="40% - Accent6 9" xfId="150"/>
    <cellStyle name="40% - Акцент1" xfId="151"/>
    <cellStyle name="40% - Акцент1 2" xfId="152"/>
    <cellStyle name="40% - Акцент1 3" xfId="153"/>
    <cellStyle name="40% - Акцент1 4" xfId="154"/>
    <cellStyle name="40% - Акцент1 5" xfId="535"/>
    <cellStyle name="40% - Акцент1 6" xfId="557"/>
    <cellStyle name="40% - Акцент1 7" xfId="706"/>
    <cellStyle name="40% - Акцент2" xfId="155"/>
    <cellStyle name="40% - Акцент2 2" xfId="156"/>
    <cellStyle name="40% - Акцент2 3" xfId="157"/>
    <cellStyle name="40% - Акцент2 4" xfId="158"/>
    <cellStyle name="40% - Акцент2 5" xfId="536"/>
    <cellStyle name="40% - Акцент2 6" xfId="556"/>
    <cellStyle name="40% - Акцент2 7" xfId="707"/>
    <cellStyle name="40% - Акцент3" xfId="159"/>
    <cellStyle name="40% - Акцент3 2" xfId="160"/>
    <cellStyle name="40% - Акцент3 3" xfId="161"/>
    <cellStyle name="40% - Акцент3 4" xfId="162"/>
    <cellStyle name="40% - Акцент3 5" xfId="538"/>
    <cellStyle name="40% - Акцент3 6" xfId="552"/>
    <cellStyle name="40% - Акцент3 7" xfId="708"/>
    <cellStyle name="40% - Акцент4" xfId="163"/>
    <cellStyle name="40% - Акцент4 2" xfId="164"/>
    <cellStyle name="40% - Акцент4 3" xfId="165"/>
    <cellStyle name="40% - Акцент4 4" xfId="166"/>
    <cellStyle name="40% - Акцент4 5" xfId="539"/>
    <cellStyle name="40% - Акцент4 6" xfId="655"/>
    <cellStyle name="40% - Акцент4 7" xfId="709"/>
    <cellStyle name="40% - Акцент5" xfId="167"/>
    <cellStyle name="40% - Акцент5 2" xfId="168"/>
    <cellStyle name="40% - Акцент5 3" xfId="169"/>
    <cellStyle name="40% - Акцент5 4" xfId="170"/>
    <cellStyle name="40% - Акцент5 5" xfId="541"/>
    <cellStyle name="40% - Акцент5 6" xfId="554"/>
    <cellStyle name="40% - Акцент5 7" xfId="710"/>
    <cellStyle name="40% - Акцент6" xfId="171"/>
    <cellStyle name="40% - Акцент6 2" xfId="172"/>
    <cellStyle name="40% - Акцент6 3" xfId="173"/>
    <cellStyle name="40% - Акцент6 4" xfId="174"/>
    <cellStyle name="40% - Акцент6 5" xfId="543"/>
    <cellStyle name="40% - Акцент6 6" xfId="550"/>
    <cellStyle name="40% - Акцент6 7" xfId="711"/>
    <cellStyle name="40% – Акцентування1" xfId="175"/>
    <cellStyle name="40% – Акцентування2" xfId="176"/>
    <cellStyle name="40% – Акцентування3" xfId="177"/>
    <cellStyle name="40% – Акцентування4" xfId="178"/>
    <cellStyle name="40% – Акцентування5" xfId="179"/>
    <cellStyle name="40% – Акцентування6" xfId="180"/>
    <cellStyle name="60% - Accent1" xfId="181"/>
    <cellStyle name="60% - Accent2" xfId="182"/>
    <cellStyle name="60% - Accent3" xfId="183"/>
    <cellStyle name="60% - Accent4" xfId="184"/>
    <cellStyle name="60% - Accent5" xfId="185"/>
    <cellStyle name="60% - Accent6" xfId="186"/>
    <cellStyle name="60% - Акцент1" xfId="187"/>
    <cellStyle name="60% - Акцент1 2" xfId="188"/>
    <cellStyle name="60% - Акцент1 3" xfId="189"/>
    <cellStyle name="60% - Акцент1 4" xfId="190"/>
    <cellStyle name="60% - Акцент1 5" xfId="547"/>
    <cellStyle name="60% - Акцент1 6" xfId="545"/>
    <cellStyle name="60% - Акцент1 7" xfId="712"/>
    <cellStyle name="60% - Акцент2" xfId="191"/>
    <cellStyle name="60% - Акцент2 2" xfId="192"/>
    <cellStyle name="60% - Акцент2 3" xfId="193"/>
    <cellStyle name="60% - Акцент2 4" xfId="194"/>
    <cellStyle name="60% - Акцент2 5" xfId="548"/>
    <cellStyle name="60% - Акцент2 6" xfId="546"/>
    <cellStyle name="60% - Акцент2 7" xfId="713"/>
    <cellStyle name="60% - Акцент3" xfId="195"/>
    <cellStyle name="60% - Акцент3 2" xfId="196"/>
    <cellStyle name="60% - Акцент3 3" xfId="197"/>
    <cellStyle name="60% - Акцент3 4" xfId="198"/>
    <cellStyle name="60% - Акцент3 5" xfId="549"/>
    <cellStyle name="60% - Акцент3 6" xfId="544"/>
    <cellStyle name="60% - Акцент3 7" xfId="714"/>
    <cellStyle name="60% - Акцент4" xfId="199"/>
    <cellStyle name="60% - Акцент4 2" xfId="200"/>
    <cellStyle name="60% - Акцент4 3" xfId="201"/>
    <cellStyle name="60% - Акцент4 4" xfId="202"/>
    <cellStyle name="60% - Акцент4 5" xfId="551"/>
    <cellStyle name="60% - Акцент4 6" xfId="542"/>
    <cellStyle name="60% - Акцент4 7" xfId="715"/>
    <cellStyle name="60% - Акцент5" xfId="203"/>
    <cellStyle name="60% - Акцент5 2" xfId="204"/>
    <cellStyle name="60% - Акцент5 3" xfId="205"/>
    <cellStyle name="60% - Акцент5 4" xfId="206"/>
    <cellStyle name="60% - Акцент5 5" xfId="553"/>
    <cellStyle name="60% - Акцент5 6" xfId="540"/>
    <cellStyle name="60% - Акцент5 7" xfId="716"/>
    <cellStyle name="60% - Акцент6" xfId="207"/>
    <cellStyle name="60% - Акцент6 2" xfId="208"/>
    <cellStyle name="60% - Акцент6 3" xfId="209"/>
    <cellStyle name="60% - Акцент6 4" xfId="210"/>
    <cellStyle name="60% - Акцент6 5" xfId="555"/>
    <cellStyle name="60% - Акцент6 6" xfId="537"/>
    <cellStyle name="60% - Акцент6 7" xfId="717"/>
    <cellStyle name="60% – Акцентування1" xfId="211"/>
    <cellStyle name="60% – Акцентування2" xfId="212"/>
    <cellStyle name="60% – Акцентування3" xfId="213"/>
    <cellStyle name="60% – Акцентування4" xfId="214"/>
    <cellStyle name="60% – Акцентування5" xfId="215"/>
    <cellStyle name="60% – Акцентування6" xfId="216"/>
    <cellStyle name="Accent1" xfId="217"/>
    <cellStyle name="Accent2" xfId="218"/>
    <cellStyle name="Accent3" xfId="219"/>
    <cellStyle name="Accent4" xfId="220"/>
    <cellStyle name="Accent5" xfId="221"/>
    <cellStyle name="Accent6" xfId="222"/>
    <cellStyle name="Bad" xfId="223"/>
    <cellStyle name="Calculation" xfId="224"/>
    <cellStyle name="Check Cell" xfId="225"/>
    <cellStyle name="Explanatory Text" xfId="226"/>
    <cellStyle name="Good" xfId="227"/>
    <cellStyle name="Heading 1" xfId="228"/>
    <cellStyle name="Heading 2" xfId="229"/>
    <cellStyle name="Heading 3" xfId="230"/>
    <cellStyle name="Heading 4" xfId="231"/>
    <cellStyle name="Input" xfId="232"/>
    <cellStyle name="Linked Cell" xfId="233"/>
    <cellStyle name="Neutral" xfId="234"/>
    <cellStyle name="Normal 2" xfId="235"/>
    <cellStyle name="Normal_Доходи" xfId="236"/>
    <cellStyle name="Note" xfId="237"/>
    <cellStyle name="Output" xfId="238"/>
    <cellStyle name="Title" xfId="239"/>
    <cellStyle name="Total" xfId="240"/>
    <cellStyle name="Warning Text" xfId="241"/>
    <cellStyle name="Акцент1" xfId="242"/>
    <cellStyle name="Акцент1 2" xfId="243"/>
    <cellStyle name="Акцент1 3" xfId="244"/>
    <cellStyle name="Акцент1 4" xfId="245"/>
    <cellStyle name="Акцент1 5" xfId="558"/>
    <cellStyle name="Акцент1 6" xfId="534"/>
    <cellStyle name="Акцент1 7" xfId="718"/>
    <cellStyle name="Акцент2" xfId="246"/>
    <cellStyle name="Акцент2 2" xfId="247"/>
    <cellStyle name="Акцент2 3" xfId="248"/>
    <cellStyle name="Акцент2 4" xfId="249"/>
    <cellStyle name="Акцент2 5" xfId="559"/>
    <cellStyle name="Акцент2 6" xfId="533"/>
    <cellStyle name="Акцент2 7" xfId="719"/>
    <cellStyle name="Акцент3" xfId="250"/>
    <cellStyle name="Акцент3 2" xfId="251"/>
    <cellStyle name="Акцент3 3" xfId="252"/>
    <cellStyle name="Акцент3 4" xfId="253"/>
    <cellStyle name="Акцент3 5" xfId="560"/>
    <cellStyle name="Акцент3 6" xfId="532"/>
    <cellStyle name="Акцент3 7" xfId="720"/>
    <cellStyle name="Акцент4" xfId="254"/>
    <cellStyle name="Акцент4 2" xfId="255"/>
    <cellStyle name="Акцент4 3" xfId="256"/>
    <cellStyle name="Акцент4 4" xfId="257"/>
    <cellStyle name="Акцент4 5" xfId="561"/>
    <cellStyle name="Акцент4 6" xfId="531"/>
    <cellStyle name="Акцент4 7" xfId="721"/>
    <cellStyle name="Акцент5" xfId="258"/>
    <cellStyle name="Акцент5 2" xfId="259"/>
    <cellStyle name="Акцент5 3" xfId="260"/>
    <cellStyle name="Акцент5 4" xfId="261"/>
    <cellStyle name="Акцент5 5" xfId="562"/>
    <cellStyle name="Акцент5 6" xfId="530"/>
    <cellStyle name="Акцент5 7" xfId="722"/>
    <cellStyle name="Акцент6" xfId="262"/>
    <cellStyle name="Акцент6 2" xfId="263"/>
    <cellStyle name="Акцент6 3" xfId="264"/>
    <cellStyle name="Акцент6 4" xfId="265"/>
    <cellStyle name="Акцент6 5" xfId="563"/>
    <cellStyle name="Акцент6 6" xfId="529"/>
    <cellStyle name="Акцент6 7" xfId="723"/>
    <cellStyle name="Акцентування1" xfId="266"/>
    <cellStyle name="Акцентування2" xfId="267"/>
    <cellStyle name="Акцентування3" xfId="268"/>
    <cellStyle name="Акцентування4" xfId="269"/>
    <cellStyle name="Акцентування5" xfId="270"/>
    <cellStyle name="Акцентування6" xfId="271"/>
    <cellStyle name="Ввід" xfId="272"/>
    <cellStyle name="Ввод " xfId="273"/>
    <cellStyle name="Ввод  2" xfId="274"/>
    <cellStyle name="Ввод  3" xfId="275"/>
    <cellStyle name="Ввод  4" xfId="276"/>
    <cellStyle name="Ввод  5" xfId="564"/>
    <cellStyle name="Ввод  6" xfId="527"/>
    <cellStyle name="Ввод  7" xfId="724"/>
    <cellStyle name="Вывод" xfId="277"/>
    <cellStyle name="Вывод 2" xfId="278"/>
    <cellStyle name="Вывод 3" xfId="279"/>
    <cellStyle name="Вывод 4" xfId="280"/>
    <cellStyle name="Вывод 5" xfId="565"/>
    <cellStyle name="Вывод 6" xfId="528"/>
    <cellStyle name="Вывод 7" xfId="725"/>
    <cellStyle name="Вычисление" xfId="281"/>
    <cellStyle name="Вычисление 2" xfId="282"/>
    <cellStyle name="Вычисление 3" xfId="283"/>
    <cellStyle name="Вычисление 4" xfId="284"/>
    <cellStyle name="Вычисление 5" xfId="566"/>
    <cellStyle name="Вычисление 6" xfId="526"/>
    <cellStyle name="Вычисление 7" xfId="726"/>
    <cellStyle name="Денежный" xfId="488" builtinId="4"/>
    <cellStyle name="Денежный 2" xfId="657"/>
    <cellStyle name="Денежный 3" xfId="679"/>
    <cellStyle name="Денежный 4" xfId="809"/>
    <cellStyle name="Добре" xfId="285"/>
    <cellStyle name="Заголовок 1" xfId="286"/>
    <cellStyle name="Заголовок 1 2" xfId="287"/>
    <cellStyle name="Заголовок 1 3" xfId="288"/>
    <cellStyle name="Заголовок 1 4" xfId="289"/>
    <cellStyle name="Заголовок 1 5" xfId="500"/>
    <cellStyle name="Заголовок 1 6" xfId="567"/>
    <cellStyle name="Заголовок 1 7" xfId="677"/>
    <cellStyle name="Заголовок 1 8" xfId="727"/>
    <cellStyle name="Заголовок 2" xfId="290"/>
    <cellStyle name="Заголовок 2 2" xfId="291"/>
    <cellStyle name="Заголовок 2 3" xfId="292"/>
    <cellStyle name="Заголовок 2 4" xfId="293"/>
    <cellStyle name="Заголовок 2 5" xfId="501"/>
    <cellStyle name="Заголовок 2 6" xfId="569"/>
    <cellStyle name="Заголовок 2 7" xfId="525"/>
    <cellStyle name="Заголовок 2 8" xfId="728"/>
    <cellStyle name="Заголовок 3" xfId="294"/>
    <cellStyle name="Заголовок 3 2" xfId="295"/>
    <cellStyle name="Заголовок 3 3" xfId="296"/>
    <cellStyle name="Заголовок 3 4" xfId="297"/>
    <cellStyle name="Заголовок 3 5" xfId="502"/>
    <cellStyle name="Заголовок 3 6" xfId="571"/>
    <cellStyle name="Заголовок 3 7" xfId="522"/>
    <cellStyle name="Заголовок 3 8" xfId="729"/>
    <cellStyle name="Заголовок 4" xfId="298"/>
    <cellStyle name="Заголовок 4 2" xfId="299"/>
    <cellStyle name="Заголовок 4 3" xfId="300"/>
    <cellStyle name="Заголовок 4 4" xfId="301"/>
    <cellStyle name="Заголовок 4 5" xfId="503"/>
    <cellStyle name="Заголовок 4 6" xfId="573"/>
    <cellStyle name="Заголовок 4 7" xfId="520"/>
    <cellStyle name="Заголовок 4 8" xfId="730"/>
    <cellStyle name="Звичайний 2" xfId="302"/>
    <cellStyle name="Звичайний_Аркуш1" xfId="498"/>
    <cellStyle name="Зв'язана клітинка" xfId="303"/>
    <cellStyle name="Итог" xfId="304"/>
    <cellStyle name="Итог 2" xfId="305"/>
    <cellStyle name="Итог 3" xfId="306"/>
    <cellStyle name="Итог 4" xfId="307"/>
    <cellStyle name="Итог 5" xfId="576"/>
    <cellStyle name="Итог 6" xfId="516"/>
    <cellStyle name="Итог 7" xfId="731"/>
    <cellStyle name="Контрольна клітинка" xfId="308"/>
    <cellStyle name="Контрольна клітинка 2" xfId="485"/>
    <cellStyle name="Контрольная ячейка" xfId="309"/>
    <cellStyle name="Контрольная ячейка 2" xfId="310"/>
    <cellStyle name="Контрольная ячейка 3" xfId="311"/>
    <cellStyle name="Контрольная ячейка 4" xfId="312"/>
    <cellStyle name="Контрольная ячейка 5" xfId="578"/>
    <cellStyle name="Контрольная ячейка 6" xfId="515"/>
    <cellStyle name="Контрольная ячейка 7" xfId="732"/>
    <cellStyle name="Назва" xfId="313"/>
    <cellStyle name="Название" xfId="314"/>
    <cellStyle name="Название 2" xfId="315"/>
    <cellStyle name="Название 3" xfId="316"/>
    <cellStyle name="Название 4" xfId="317"/>
    <cellStyle name="Название 5" xfId="579"/>
    <cellStyle name="Название 6" xfId="514"/>
    <cellStyle name="Название 7" xfId="733"/>
    <cellStyle name="Нейтральный" xfId="318"/>
    <cellStyle name="Нейтральный 2" xfId="319"/>
    <cellStyle name="Нейтральный 3" xfId="320"/>
    <cellStyle name="Нейтральный 4" xfId="321"/>
    <cellStyle name="Нейтральный 5" xfId="580"/>
    <cellStyle name="Нейтральный 6" xfId="513"/>
    <cellStyle name="Нейтральный 7" xfId="734"/>
    <cellStyle name="Обчислення" xfId="322"/>
    <cellStyle name="Обычный" xfId="0" builtinId="0"/>
    <cellStyle name="Обычный 10" xfId="323"/>
    <cellStyle name="Обычный 11" xfId="324"/>
    <cellStyle name="Обычный 12" xfId="325"/>
    <cellStyle name="Обычный 13" xfId="326"/>
    <cellStyle name="Обычный 14" xfId="327"/>
    <cellStyle name="Обычный 15" xfId="328"/>
    <cellStyle name="Обычный 16" xfId="329"/>
    <cellStyle name="Обычный 17" xfId="330"/>
    <cellStyle name="Обычный 18" xfId="331"/>
    <cellStyle name="Обычный 19" xfId="332"/>
    <cellStyle name="Обычный 2" xfId="333"/>
    <cellStyle name="Обычный 2 2" xfId="334"/>
    <cellStyle name="Обычный 2 2 10" xfId="335"/>
    <cellStyle name="Обычный 2 2 11" xfId="336"/>
    <cellStyle name="Обычный 2 2 2" xfId="337"/>
    <cellStyle name="Обычный 2 2 2 2" xfId="338"/>
    <cellStyle name="Обычный 2 2 2 3" xfId="339"/>
    <cellStyle name="Обычный 2 2 2 4" xfId="340"/>
    <cellStyle name="Обычный 2 2 2 5" xfId="341"/>
    <cellStyle name="Обычный 2 2 2 6" xfId="342"/>
    <cellStyle name="Обычный 2 2 2 7" xfId="343"/>
    <cellStyle name="Обычный 2 2 2 8" xfId="344"/>
    <cellStyle name="Обычный 2 2 2 9" xfId="345"/>
    <cellStyle name="Обычный 2 2 3" xfId="346"/>
    <cellStyle name="Обычный 2 2 4" xfId="347"/>
    <cellStyle name="Обычный 2 2 5" xfId="348"/>
    <cellStyle name="Обычный 2 2 6" xfId="349"/>
    <cellStyle name="Обычный 2 2 7" xfId="350"/>
    <cellStyle name="Обычный 2 2 8" xfId="351"/>
    <cellStyle name="Обычный 2 2 9" xfId="352"/>
    <cellStyle name="Обычный 2 3" xfId="353"/>
    <cellStyle name="Обычный 2 4" xfId="354"/>
    <cellStyle name="Обычный 2 5" xfId="491"/>
    <cellStyle name="Обычный 2 6" xfId="494"/>
    <cellStyle name="Обычный 2 7" xfId="697"/>
    <cellStyle name="Обычный 20" xfId="355"/>
    <cellStyle name="Обычный 21" xfId="356"/>
    <cellStyle name="Обычный 22" xfId="357"/>
    <cellStyle name="Обычный 23" xfId="358"/>
    <cellStyle name="Обычный 24" xfId="359"/>
    <cellStyle name="Обычный 25" xfId="360"/>
    <cellStyle name="Обычный 26" xfId="361"/>
    <cellStyle name="Обычный 27" xfId="362"/>
    <cellStyle name="Обычный 28" xfId="363"/>
    <cellStyle name="Обычный 28 10" xfId="582"/>
    <cellStyle name="Обычный 28 10 2" xfId="824"/>
    <cellStyle name="Обычный 28 11" xfId="735"/>
    <cellStyle name="Обычный 28 2" xfId="364"/>
    <cellStyle name="Обычный 28 2 2" xfId="583"/>
    <cellStyle name="Обычный 28 2 2 2" xfId="825"/>
    <cellStyle name="Обычный 28 2 3" xfId="736"/>
    <cellStyle name="Обычный 28 3" xfId="365"/>
    <cellStyle name="Обычный 28 3 2" xfId="584"/>
    <cellStyle name="Обычный 28 3 2 2" xfId="826"/>
    <cellStyle name="Обычный 28 3 3" xfId="737"/>
    <cellStyle name="Обычный 28 4" xfId="366"/>
    <cellStyle name="Обычный 28 4 2" xfId="585"/>
    <cellStyle name="Обычный 28 4 2 2" xfId="827"/>
    <cellStyle name="Обычный 28 4 3" xfId="738"/>
    <cellStyle name="Обычный 28 5" xfId="367"/>
    <cellStyle name="Обычный 28 5 2" xfId="586"/>
    <cellStyle name="Обычный 28 5 2 2" xfId="828"/>
    <cellStyle name="Обычный 28 5 3" xfId="739"/>
    <cellStyle name="Обычный 28 6" xfId="368"/>
    <cellStyle name="Обычный 28 6 2" xfId="587"/>
    <cellStyle name="Обычный 28 6 2 2" xfId="829"/>
    <cellStyle name="Обычный 28 6 3" xfId="740"/>
    <cellStyle name="Обычный 28 7" xfId="369"/>
    <cellStyle name="Обычный 28 7 2" xfId="588"/>
    <cellStyle name="Обычный 28 7 2 2" xfId="830"/>
    <cellStyle name="Обычный 28 7 3" xfId="741"/>
    <cellStyle name="Обычный 28 8" xfId="370"/>
    <cellStyle name="Обычный 28 8 2" xfId="589"/>
    <cellStyle name="Обычный 28 8 2 2" xfId="831"/>
    <cellStyle name="Обычный 28 8 3" xfId="742"/>
    <cellStyle name="Обычный 28 9" xfId="371"/>
    <cellStyle name="Обычный 28 9 2" xfId="590"/>
    <cellStyle name="Обычный 28 9 2 2" xfId="832"/>
    <cellStyle name="Обычный 28 9 3" xfId="743"/>
    <cellStyle name="Обычный 29" xfId="372"/>
    <cellStyle name="Обычный 29 10" xfId="591"/>
    <cellStyle name="Обычный 29 10 2" xfId="833"/>
    <cellStyle name="Обычный 29 11" xfId="744"/>
    <cellStyle name="Обычный 29 2" xfId="373"/>
    <cellStyle name="Обычный 29 2 2" xfId="592"/>
    <cellStyle name="Обычный 29 2 2 2" xfId="834"/>
    <cellStyle name="Обычный 29 2 3" xfId="745"/>
    <cellStyle name="Обычный 29 3" xfId="374"/>
    <cellStyle name="Обычный 29 3 2" xfId="593"/>
    <cellStyle name="Обычный 29 3 2 2" xfId="835"/>
    <cellStyle name="Обычный 29 3 3" xfId="746"/>
    <cellStyle name="Обычный 29 4" xfId="375"/>
    <cellStyle name="Обычный 29 4 2" xfId="594"/>
    <cellStyle name="Обычный 29 4 2 2" xfId="836"/>
    <cellStyle name="Обычный 29 4 3" xfId="747"/>
    <cellStyle name="Обычный 29 5" xfId="376"/>
    <cellStyle name="Обычный 29 5 2" xfId="595"/>
    <cellStyle name="Обычный 29 5 2 2" xfId="837"/>
    <cellStyle name="Обычный 29 5 3" xfId="748"/>
    <cellStyle name="Обычный 29 6" xfId="377"/>
    <cellStyle name="Обычный 29 6 2" xfId="596"/>
    <cellStyle name="Обычный 29 6 2 2" xfId="838"/>
    <cellStyle name="Обычный 29 6 3" xfId="749"/>
    <cellStyle name="Обычный 29 7" xfId="378"/>
    <cellStyle name="Обычный 29 7 2" xfId="597"/>
    <cellStyle name="Обычный 29 7 2 2" xfId="839"/>
    <cellStyle name="Обычный 29 7 3" xfId="750"/>
    <cellStyle name="Обычный 29 8" xfId="379"/>
    <cellStyle name="Обычный 29 8 2" xfId="598"/>
    <cellStyle name="Обычный 29 8 2 2" xfId="840"/>
    <cellStyle name="Обычный 29 8 3" xfId="751"/>
    <cellStyle name="Обычный 29 9" xfId="380"/>
    <cellStyle name="Обычный 29 9 2" xfId="599"/>
    <cellStyle name="Обычный 29 9 2 2" xfId="841"/>
    <cellStyle name="Обычный 29 9 3" xfId="752"/>
    <cellStyle name="Обычный 3" xfId="381"/>
    <cellStyle name="Обычный 3 10" xfId="382"/>
    <cellStyle name="Обычный 3 10 2" xfId="601"/>
    <cellStyle name="Обычный 3 10 2 2" xfId="843"/>
    <cellStyle name="Обычный 3 10 3" xfId="754"/>
    <cellStyle name="Обычный 3 11" xfId="492"/>
    <cellStyle name="Обычный 3 12" xfId="495"/>
    <cellStyle name="Обычный 3 13" xfId="506"/>
    <cellStyle name="Обычный 3 13 2" xfId="667"/>
    <cellStyle name="Обычный 3 13 2 2" xfId="900"/>
    <cellStyle name="Обычный 3 13 3" xfId="684"/>
    <cellStyle name="Обычный 3 13 3 2" xfId="908"/>
    <cellStyle name="Обычный 3 13 4" xfId="691"/>
    <cellStyle name="Обычный 3 13 4 2" xfId="915"/>
    <cellStyle name="Обычный 3 13 5" xfId="818"/>
    <cellStyle name="Обычный 3 14" xfId="509"/>
    <cellStyle name="Обычный 3 14 2" xfId="670"/>
    <cellStyle name="Обычный 3 14 2 2" xfId="903"/>
    <cellStyle name="Обычный 3 14 3" xfId="821"/>
    <cellStyle name="Обычный 3 15" xfId="600"/>
    <cellStyle name="Обычный 3 15 2" xfId="842"/>
    <cellStyle name="Обычный 3 16" xfId="687"/>
    <cellStyle name="Обычный 3 16 2" xfId="911"/>
    <cellStyle name="Обычный 3 17" xfId="695"/>
    <cellStyle name="Обычный 3 17 2" xfId="919"/>
    <cellStyle name="Обычный 3 18" xfId="753"/>
    <cellStyle name="Обычный 3 2" xfId="383"/>
    <cellStyle name="Обычный 3 2 10" xfId="602"/>
    <cellStyle name="Обычный 3 2 10 2" xfId="844"/>
    <cellStyle name="Обычный 3 2 11" xfId="755"/>
    <cellStyle name="Обычный 3 2 2" xfId="384"/>
    <cellStyle name="Обычный 3 2 2 2" xfId="603"/>
    <cellStyle name="Обычный 3 2 2 2 2" xfId="845"/>
    <cellStyle name="Обычный 3 2 2 3" xfId="756"/>
    <cellStyle name="Обычный 3 2 3" xfId="385"/>
    <cellStyle name="Обычный 3 2 3 2" xfId="604"/>
    <cellStyle name="Обычный 3 2 3 2 2" xfId="846"/>
    <cellStyle name="Обычный 3 2 3 3" xfId="757"/>
    <cellStyle name="Обычный 3 2 4" xfId="386"/>
    <cellStyle name="Обычный 3 2 4 2" xfId="605"/>
    <cellStyle name="Обычный 3 2 4 2 2" xfId="847"/>
    <cellStyle name="Обычный 3 2 4 3" xfId="758"/>
    <cellStyle name="Обычный 3 2 5" xfId="387"/>
    <cellStyle name="Обычный 3 2 5 2" xfId="606"/>
    <cellStyle name="Обычный 3 2 5 2 2" xfId="848"/>
    <cellStyle name="Обычный 3 2 5 3" xfId="759"/>
    <cellStyle name="Обычный 3 2 6" xfId="388"/>
    <cellStyle name="Обычный 3 2 6 2" xfId="607"/>
    <cellStyle name="Обычный 3 2 6 2 2" xfId="849"/>
    <cellStyle name="Обычный 3 2 6 3" xfId="760"/>
    <cellStyle name="Обычный 3 2 7" xfId="389"/>
    <cellStyle name="Обычный 3 2 7 2" xfId="608"/>
    <cellStyle name="Обычный 3 2 7 2 2" xfId="850"/>
    <cellStyle name="Обычный 3 2 7 3" xfId="761"/>
    <cellStyle name="Обычный 3 2 8" xfId="390"/>
    <cellStyle name="Обычный 3 2 8 2" xfId="609"/>
    <cellStyle name="Обычный 3 2 8 2 2" xfId="851"/>
    <cellStyle name="Обычный 3 2 8 3" xfId="762"/>
    <cellStyle name="Обычный 3 2 9" xfId="391"/>
    <cellStyle name="Обычный 3 2 9 2" xfId="610"/>
    <cellStyle name="Обычный 3 2 9 2 2" xfId="852"/>
    <cellStyle name="Обычный 3 2 9 3" xfId="763"/>
    <cellStyle name="Обычный 3 3" xfId="392"/>
    <cellStyle name="Обычный 3 3 2" xfId="611"/>
    <cellStyle name="Обычный 3 3 2 2" xfId="853"/>
    <cellStyle name="Обычный 3 3 3" xfId="764"/>
    <cellStyle name="Обычный 3 4" xfId="393"/>
    <cellStyle name="Обычный 3 4 2" xfId="612"/>
    <cellStyle name="Обычный 3 4 2 2" xfId="854"/>
    <cellStyle name="Обычный 3 4 3" xfId="765"/>
    <cellStyle name="Обычный 3 5" xfId="394"/>
    <cellStyle name="Обычный 3 5 2" xfId="613"/>
    <cellStyle name="Обычный 3 5 2 2" xfId="855"/>
    <cellStyle name="Обычный 3 5 3" xfId="766"/>
    <cellStyle name="Обычный 3 6" xfId="395"/>
    <cellStyle name="Обычный 3 6 2" xfId="614"/>
    <cellStyle name="Обычный 3 6 2 2" xfId="856"/>
    <cellStyle name="Обычный 3 6 3" xfId="767"/>
    <cellStyle name="Обычный 3 7" xfId="396"/>
    <cellStyle name="Обычный 3 7 2" xfId="615"/>
    <cellStyle name="Обычный 3 7 2 2" xfId="857"/>
    <cellStyle name="Обычный 3 7 3" xfId="768"/>
    <cellStyle name="Обычный 3 8" xfId="397"/>
    <cellStyle name="Обычный 3 8 2" xfId="616"/>
    <cellStyle name="Обычный 3 8 2 2" xfId="858"/>
    <cellStyle name="Обычный 3 8 3" xfId="769"/>
    <cellStyle name="Обычный 3 9" xfId="398"/>
    <cellStyle name="Обычный 3 9 2" xfId="617"/>
    <cellStyle name="Обычный 3 9 2 2" xfId="859"/>
    <cellStyle name="Обычный 3 9 3" xfId="770"/>
    <cellStyle name="Обычный 30" xfId="399"/>
    <cellStyle name="Обычный 30 10" xfId="618"/>
    <cellStyle name="Обычный 30 10 2" xfId="860"/>
    <cellStyle name="Обычный 30 11" xfId="771"/>
    <cellStyle name="Обычный 30 2" xfId="400"/>
    <cellStyle name="Обычный 30 2 2" xfId="619"/>
    <cellStyle name="Обычный 30 2 2 2" xfId="861"/>
    <cellStyle name="Обычный 30 2 3" xfId="772"/>
    <cellStyle name="Обычный 30 3" xfId="401"/>
    <cellStyle name="Обычный 30 3 2" xfId="620"/>
    <cellStyle name="Обычный 30 3 2 2" xfId="862"/>
    <cellStyle name="Обычный 30 3 3" xfId="773"/>
    <cellStyle name="Обычный 30 4" xfId="402"/>
    <cellStyle name="Обычный 30 4 2" xfId="621"/>
    <cellStyle name="Обычный 30 4 2 2" xfId="863"/>
    <cellStyle name="Обычный 30 4 3" xfId="774"/>
    <cellStyle name="Обычный 30 5" xfId="403"/>
    <cellStyle name="Обычный 30 5 2" xfId="622"/>
    <cellStyle name="Обычный 30 5 2 2" xfId="864"/>
    <cellStyle name="Обычный 30 5 3" xfId="775"/>
    <cellStyle name="Обычный 30 6" xfId="404"/>
    <cellStyle name="Обычный 30 6 2" xfId="623"/>
    <cellStyle name="Обычный 30 6 2 2" xfId="865"/>
    <cellStyle name="Обычный 30 6 3" xfId="776"/>
    <cellStyle name="Обычный 30 7" xfId="405"/>
    <cellStyle name="Обычный 30 7 2" xfId="624"/>
    <cellStyle name="Обычный 30 7 2 2" xfId="866"/>
    <cellStyle name="Обычный 30 7 3" xfId="777"/>
    <cellStyle name="Обычный 30 8" xfId="406"/>
    <cellStyle name="Обычный 30 8 2" xfId="625"/>
    <cellStyle name="Обычный 30 8 2 2" xfId="867"/>
    <cellStyle name="Обычный 30 8 3" xfId="778"/>
    <cellStyle name="Обычный 30 9" xfId="407"/>
    <cellStyle name="Обычный 30 9 2" xfId="626"/>
    <cellStyle name="Обычный 30 9 2 2" xfId="868"/>
    <cellStyle name="Обычный 30 9 3" xfId="779"/>
    <cellStyle name="Обычный 31" xfId="487"/>
    <cellStyle name="Обычный 31 10" xfId="656"/>
    <cellStyle name="Обычный 31 10 2" xfId="891"/>
    <cellStyle name="Обычный 31 11" xfId="682"/>
    <cellStyle name="Обычный 31 11 2" xfId="906"/>
    <cellStyle name="Обычный 31 12" xfId="689"/>
    <cellStyle name="Обычный 31 12 2" xfId="913"/>
    <cellStyle name="Обычный 31 13" xfId="808"/>
    <cellStyle name="Обычный 31 2" xfId="408"/>
    <cellStyle name="Обычный 31 3" xfId="409"/>
    <cellStyle name="Обычный 31 4" xfId="410"/>
    <cellStyle name="Обычный 31 5" xfId="411"/>
    <cellStyle name="Обычный 31 6" xfId="412"/>
    <cellStyle name="Обычный 31 7" xfId="413"/>
    <cellStyle name="Обычный 31 8" xfId="414"/>
    <cellStyle name="Обычный 31 9" xfId="415"/>
    <cellStyle name="Обычный 32" xfId="416"/>
    <cellStyle name="Обычный 33" xfId="489"/>
    <cellStyle name="Обычный 33 2" xfId="658"/>
    <cellStyle name="Обычный 33 2 2" xfId="892"/>
    <cellStyle name="Обычный 33 3" xfId="810"/>
    <cellStyle name="Обычный 34" xfId="417"/>
    <cellStyle name="Обычный 34 2" xfId="627"/>
    <cellStyle name="Обычный 34 2 2" xfId="869"/>
    <cellStyle name="Обычный 34 3" xfId="780"/>
    <cellStyle name="Обычный 35" xfId="418"/>
    <cellStyle name="Обычный 35 2" xfId="628"/>
    <cellStyle name="Обычный 35 2 2" xfId="870"/>
    <cellStyle name="Обычный 35 3" xfId="781"/>
    <cellStyle name="Обычный 36" xfId="490"/>
    <cellStyle name="Обычный 36 2" xfId="659"/>
    <cellStyle name="Обычный 36 2 2" xfId="893"/>
    <cellStyle name="Обычный 36 3" xfId="811"/>
    <cellStyle name="Обычный 37" xfId="493"/>
    <cellStyle name="Обычный 37 2" xfId="660"/>
    <cellStyle name="Обычный 37 2 2" xfId="894"/>
    <cellStyle name="Обычный 37 3" xfId="812"/>
    <cellStyle name="Обычный 38" xfId="419"/>
    <cellStyle name="Обычный 38 2" xfId="629"/>
    <cellStyle name="Обычный 38 2 2" xfId="871"/>
    <cellStyle name="Обычный 38 3" xfId="782"/>
    <cellStyle name="Обычный 39" xfId="420"/>
    <cellStyle name="Обычный 39 2" xfId="630"/>
    <cellStyle name="Обычный 39 2 2" xfId="872"/>
    <cellStyle name="Обычный 39 3" xfId="783"/>
    <cellStyle name="Обычный 4" xfId="421"/>
    <cellStyle name="Обычный 4 10" xfId="422"/>
    <cellStyle name="Обычный 4 11" xfId="423"/>
    <cellStyle name="Обычный 4 2" xfId="424"/>
    <cellStyle name="Обычный 4 3" xfId="425"/>
    <cellStyle name="Обычный 4 4" xfId="426"/>
    <cellStyle name="Обычный 4 5" xfId="427"/>
    <cellStyle name="Обычный 4 6" xfId="428"/>
    <cellStyle name="Обычный 4 7" xfId="429"/>
    <cellStyle name="Обычный 4 8" xfId="430"/>
    <cellStyle name="Обычный 4 9" xfId="431"/>
    <cellStyle name="Обычный 40" xfId="496"/>
    <cellStyle name="Обычный 40 2" xfId="662"/>
    <cellStyle name="Обычный 40 2 2" xfId="895"/>
    <cellStyle name="Обычный 40 3" xfId="813"/>
    <cellStyle name="Обычный 41" xfId="497"/>
    <cellStyle name="Обычный 41 2" xfId="663"/>
    <cellStyle name="Обычный 41 2 2" xfId="896"/>
    <cellStyle name="Обычный 41 3" xfId="683"/>
    <cellStyle name="Обычный 41 3 2" xfId="907"/>
    <cellStyle name="Обычный 41 4" xfId="690"/>
    <cellStyle name="Обычный 41 4 2" xfId="914"/>
    <cellStyle name="Обычный 41 5" xfId="814"/>
    <cellStyle name="Обычный 42" xfId="499"/>
    <cellStyle name="Обычный 42 2" xfId="664"/>
    <cellStyle name="Обычный 42 2 2" xfId="897"/>
    <cellStyle name="Обычный 42 3" xfId="815"/>
    <cellStyle name="Обычный 43" xfId="504"/>
    <cellStyle name="Обычный 43 2" xfId="665"/>
    <cellStyle name="Обычный 43 2 2" xfId="898"/>
    <cellStyle name="Обычный 43 3" xfId="816"/>
    <cellStyle name="Обычный 44" xfId="505"/>
    <cellStyle name="Обычный 44 2" xfId="666"/>
    <cellStyle name="Обычный 44 2 2" xfId="899"/>
    <cellStyle name="Обычный 44 3" xfId="817"/>
    <cellStyle name="Обычный 45" xfId="507"/>
    <cellStyle name="Обычный 45 2" xfId="668"/>
    <cellStyle name="Обычный 45 2 2" xfId="901"/>
    <cellStyle name="Обычный 45 3" xfId="819"/>
    <cellStyle name="Обычный 46" xfId="508"/>
    <cellStyle name="Обычный 46 2" xfId="669"/>
    <cellStyle name="Обычный 46 2 2" xfId="902"/>
    <cellStyle name="Обычный 46 3" xfId="685"/>
    <cellStyle name="Обычный 46 3 2" xfId="909"/>
    <cellStyle name="Обычный 46 4" xfId="692"/>
    <cellStyle name="Обычный 46 4 2" xfId="916"/>
    <cellStyle name="Обычный 46 5" xfId="820"/>
    <cellStyle name="Обычный 47" xfId="510"/>
    <cellStyle name="Обычный 47 2" xfId="671"/>
    <cellStyle name="Обычный 47 2 2" xfId="904"/>
    <cellStyle name="Обычный 47 3" xfId="822"/>
    <cellStyle name="Обычный 48" xfId="512"/>
    <cellStyle name="Обычный 49" xfId="511"/>
    <cellStyle name="Обычный 49 2" xfId="823"/>
    <cellStyle name="Обычный 5" xfId="432"/>
    <cellStyle name="Обычный 5 10" xfId="433"/>
    <cellStyle name="Обычный 5 10 2" xfId="632"/>
    <cellStyle name="Обычный 5 10 2 2" xfId="874"/>
    <cellStyle name="Обычный 5 10 3" xfId="785"/>
    <cellStyle name="Обычный 5 11" xfId="631"/>
    <cellStyle name="Обычный 5 11 2" xfId="873"/>
    <cellStyle name="Обычный 5 12" xfId="784"/>
    <cellStyle name="Обычный 5 2" xfId="434"/>
    <cellStyle name="Обычный 5 3" xfId="435"/>
    <cellStyle name="Обычный 5 3 2" xfId="633"/>
    <cellStyle name="Обычный 5 3 2 2" xfId="875"/>
    <cellStyle name="Обычный 5 3 3" xfId="786"/>
    <cellStyle name="Обычный 5 4" xfId="436"/>
    <cellStyle name="Обычный 5 4 2" xfId="634"/>
    <cellStyle name="Обычный 5 4 2 2" xfId="876"/>
    <cellStyle name="Обычный 5 4 3" xfId="787"/>
    <cellStyle name="Обычный 5 5" xfId="437"/>
    <cellStyle name="Обычный 5 5 2" xfId="635"/>
    <cellStyle name="Обычный 5 5 2 2" xfId="877"/>
    <cellStyle name="Обычный 5 5 3" xfId="788"/>
    <cellStyle name="Обычный 5 6" xfId="438"/>
    <cellStyle name="Обычный 5 6 2" xfId="636"/>
    <cellStyle name="Обычный 5 6 2 2" xfId="878"/>
    <cellStyle name="Обычный 5 6 3" xfId="789"/>
    <cellStyle name="Обычный 5 7" xfId="439"/>
    <cellStyle name="Обычный 5 7 2" xfId="637"/>
    <cellStyle name="Обычный 5 7 2 2" xfId="879"/>
    <cellStyle name="Обычный 5 7 3" xfId="790"/>
    <cellStyle name="Обычный 5 8" xfId="440"/>
    <cellStyle name="Обычный 5 8 2" xfId="638"/>
    <cellStyle name="Обычный 5 8 2 2" xfId="880"/>
    <cellStyle name="Обычный 5 8 3" xfId="791"/>
    <cellStyle name="Обычный 5 9" xfId="441"/>
    <cellStyle name="Обычный 5 9 2" xfId="639"/>
    <cellStyle name="Обычный 5 9 2 2" xfId="881"/>
    <cellStyle name="Обычный 5 9 3" xfId="792"/>
    <cellStyle name="Обычный 50" xfId="581"/>
    <cellStyle name="Обычный 51" xfId="681"/>
    <cellStyle name="Обычный 51 2" xfId="905"/>
    <cellStyle name="Обычный 52" xfId="686"/>
    <cellStyle name="Обычный 52 2" xfId="910"/>
    <cellStyle name="Обычный 53" xfId="688"/>
    <cellStyle name="Обычный 53 2" xfId="912"/>
    <cellStyle name="Обычный 54" xfId="693"/>
    <cellStyle name="Обычный 54 2" xfId="917"/>
    <cellStyle name="Обычный 55" xfId="694"/>
    <cellStyle name="Обычный 55 2" xfId="918"/>
    <cellStyle name="Обычный 56" xfId="696"/>
    <cellStyle name="Обычный 56 2" xfId="920"/>
    <cellStyle name="Обычный 57" xfId="699"/>
    <cellStyle name="Обычный 58" xfId="698"/>
    <cellStyle name="Обычный 59" xfId="921"/>
    <cellStyle name="Обычный 6" xfId="442"/>
    <cellStyle name="Обычный 60" xfId="923"/>
    <cellStyle name="Обычный 61" xfId="924"/>
    <cellStyle name="Обычный 7" xfId="443"/>
    <cellStyle name="Обычный 7 10" xfId="640"/>
    <cellStyle name="Обычный 7 10 2" xfId="882"/>
    <cellStyle name="Обычный 7 11" xfId="793"/>
    <cellStyle name="Обычный 7 2" xfId="444"/>
    <cellStyle name="Обычный 7 2 2" xfId="641"/>
    <cellStyle name="Обычный 7 2 2 2" xfId="883"/>
    <cellStyle name="Обычный 7 2 3" xfId="794"/>
    <cellStyle name="Обычный 7 3" xfId="445"/>
    <cellStyle name="Обычный 7 3 2" xfId="642"/>
    <cellStyle name="Обычный 7 3 2 2" xfId="884"/>
    <cellStyle name="Обычный 7 3 3" xfId="795"/>
    <cellStyle name="Обычный 7 4" xfId="446"/>
    <cellStyle name="Обычный 7 4 2" xfId="643"/>
    <cellStyle name="Обычный 7 4 2 2" xfId="885"/>
    <cellStyle name="Обычный 7 4 3" xfId="796"/>
    <cellStyle name="Обычный 7 5" xfId="447"/>
    <cellStyle name="Обычный 7 5 2" xfId="644"/>
    <cellStyle name="Обычный 7 5 2 2" xfId="886"/>
    <cellStyle name="Обычный 7 5 3" xfId="797"/>
    <cellStyle name="Обычный 7 6" xfId="448"/>
    <cellStyle name="Обычный 7 6 2" xfId="645"/>
    <cellStyle name="Обычный 7 6 2 2" xfId="887"/>
    <cellStyle name="Обычный 7 6 3" xfId="798"/>
    <cellStyle name="Обычный 7 7" xfId="449"/>
    <cellStyle name="Обычный 7 7 2" xfId="646"/>
    <cellStyle name="Обычный 7 7 2 2" xfId="888"/>
    <cellStyle name="Обычный 7 7 3" xfId="799"/>
    <cellStyle name="Обычный 7 8" xfId="450"/>
    <cellStyle name="Обычный 7 8 2" xfId="647"/>
    <cellStyle name="Обычный 7 8 2 2" xfId="889"/>
    <cellStyle name="Обычный 7 8 3" xfId="800"/>
    <cellStyle name="Обычный 7 9" xfId="451"/>
    <cellStyle name="Обычный 7 9 2" xfId="648"/>
    <cellStyle name="Обычный 7 9 2 2" xfId="890"/>
    <cellStyle name="Обычный 7 9 3" xfId="801"/>
    <cellStyle name="Обычный 8" xfId="452"/>
    <cellStyle name="Обычный 9" xfId="453"/>
    <cellStyle name="Підсумок" xfId="454"/>
    <cellStyle name="Підсумок 2" xfId="486"/>
    <cellStyle name="Плохой" xfId="455"/>
    <cellStyle name="Плохой 2" xfId="456"/>
    <cellStyle name="Плохой 3" xfId="457"/>
    <cellStyle name="Плохой 4" xfId="458"/>
    <cellStyle name="Плохой 5" xfId="649"/>
    <cellStyle name="Плохой 6" xfId="672"/>
    <cellStyle name="Плохой 7" xfId="802"/>
    <cellStyle name="Поганий" xfId="459"/>
    <cellStyle name="Пояснение" xfId="460"/>
    <cellStyle name="Пояснение 2" xfId="461"/>
    <cellStyle name="Пояснение 3" xfId="462"/>
    <cellStyle name="Пояснение 4" xfId="463"/>
    <cellStyle name="Пояснение 5" xfId="650"/>
    <cellStyle name="Пояснение 6" xfId="673"/>
    <cellStyle name="Пояснение 7" xfId="803"/>
    <cellStyle name="Примечание" xfId="464"/>
    <cellStyle name="Примечание 2" xfId="465"/>
    <cellStyle name="Примечание 3" xfId="466"/>
    <cellStyle name="Примечание 4" xfId="467"/>
    <cellStyle name="Примечание 5" xfId="651"/>
    <cellStyle name="Примечание 6" xfId="674"/>
    <cellStyle name="Примечание 7" xfId="804"/>
    <cellStyle name="Примітка" xfId="468"/>
    <cellStyle name="Примітка 2" xfId="922"/>
    <cellStyle name="Результат" xfId="469"/>
    <cellStyle name="Связанная ячейка" xfId="470"/>
    <cellStyle name="Связанная ячейка 2" xfId="471"/>
    <cellStyle name="Связанная ячейка 3" xfId="472"/>
    <cellStyle name="Связанная ячейка 4" xfId="473"/>
    <cellStyle name="Связанная ячейка 5" xfId="652"/>
    <cellStyle name="Связанная ячейка 6" xfId="675"/>
    <cellStyle name="Связанная ячейка 7" xfId="805"/>
    <cellStyle name="Середній" xfId="474"/>
    <cellStyle name="Текст попередження" xfId="475"/>
    <cellStyle name="Текст пояснення" xfId="476"/>
    <cellStyle name="Текст предупреждения" xfId="477"/>
    <cellStyle name="Текст предупреждения 2" xfId="478"/>
    <cellStyle name="Текст предупреждения 3" xfId="479"/>
    <cellStyle name="Текст предупреждения 4" xfId="480"/>
    <cellStyle name="Текст предупреждения 5" xfId="653"/>
    <cellStyle name="Текст предупреждения 6" xfId="676"/>
    <cellStyle name="Текст предупреждения 7" xfId="806"/>
    <cellStyle name="Финансовый 2" xfId="661"/>
    <cellStyle name="Финансовый 3" xfId="680"/>
    <cellStyle name="Хороший" xfId="481"/>
    <cellStyle name="Хороший 2" xfId="482"/>
    <cellStyle name="Хороший 3" xfId="483"/>
    <cellStyle name="Хороший 4" xfId="484"/>
    <cellStyle name="Хороший 5" xfId="654"/>
    <cellStyle name="Хороший 6" xfId="678"/>
    <cellStyle name="Хороший 7" xfId="807"/>
  </cellStyles>
  <dxfs count="235"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6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6" tint="0.59996337778862885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6" tint="0.59996337778862885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6" tint="0.59996337778862885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6" tint="0.59996337778862885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6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39994506668294322"/>
        </patternFill>
      </fill>
    </dxf>
    <dxf>
      <fill>
        <patternFill>
          <bgColor rgb="FF92D050"/>
        </patternFill>
      </fill>
    </dxf>
    <dxf>
      <fill>
        <patternFill>
          <bgColor theme="6" tint="0.59996337778862885"/>
        </patternFill>
      </fill>
    </dxf>
    <dxf>
      <fill>
        <patternFill>
          <bgColor rgb="FF92D050"/>
        </patternFill>
      </fill>
    </dxf>
    <dxf>
      <fill>
        <patternFill>
          <bgColor theme="6" tint="0.59996337778862885"/>
        </patternFill>
      </fill>
    </dxf>
    <dxf>
      <fill>
        <patternFill>
          <bgColor rgb="FF92D050"/>
        </patternFill>
      </fill>
    </dxf>
    <dxf>
      <fill>
        <patternFill>
          <bgColor theme="6" tint="0.59996337778862885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6" tint="0.59996337778862885"/>
        </patternFill>
      </fill>
    </dxf>
    <dxf>
      <fill>
        <patternFill>
          <bgColor rgb="FF92D050"/>
        </patternFill>
      </fill>
    </dxf>
    <dxf>
      <fill>
        <patternFill>
          <bgColor theme="6" tint="0.59996337778862885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59996337778862885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6" tint="0.59996337778862885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theme="6" tint="0.59996337778862885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  <dxf>
      <fill>
        <patternFill>
          <bgColor rgb="FF92D050"/>
        </patternFill>
      </fill>
    </dxf>
    <dxf>
      <fill>
        <patternFill>
          <bgColor theme="6" tint="0.79998168889431442"/>
        </patternFill>
      </fill>
    </dxf>
  </dxfs>
  <tableStyles count="0" defaultTableStyle="TableStyleMedium9" defaultPivotStyle="PivotStyleLight16"/>
  <colors>
    <mruColors>
      <color rgb="FF66FF66"/>
      <color rgb="FFFFFF99"/>
      <color rgb="FFFFCCFF"/>
      <color rgb="FFD1F5EA"/>
      <color rgb="FF99FF99"/>
      <color rgb="FFF4FCCA"/>
      <color rgb="FF92F8D6"/>
      <color rgb="FFFFCC66"/>
      <color rgb="FFFFFF00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Другая 3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54369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296C7D"/>
      </a:accent6>
      <a:hlink>
        <a:srgbClr val="8DC765"/>
      </a:hlink>
      <a:folHlink>
        <a:srgbClr val="AA8A14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BO22"/>
  <sheetViews>
    <sheetView zoomScale="60" zoomScaleNormal="60" zoomScaleSheetLayoutView="70" zoomScalePageLayoutView="60" workbookViewId="0">
      <pane xSplit="1" topLeftCell="AJ1" activePane="topRight" state="frozen"/>
      <selection pane="topRight" activeCell="BI14" sqref="BI14"/>
    </sheetView>
  </sheetViews>
  <sheetFormatPr defaultRowHeight="15" x14ac:dyDescent="0.25"/>
  <cols>
    <col min="1" max="1" width="18.28515625" style="4" customWidth="1"/>
    <col min="2" max="2" width="13" style="3" customWidth="1"/>
    <col min="3" max="3" width="3.7109375" style="3" customWidth="1"/>
    <col min="4" max="4" width="9.85546875" style="3" customWidth="1"/>
    <col min="5" max="5" width="12.5703125" style="3" customWidth="1"/>
    <col min="6" max="6" width="4.140625" style="3" customWidth="1"/>
    <col min="7" max="7" width="9.85546875" style="3" customWidth="1"/>
    <col min="8" max="8" width="12.7109375" style="3" customWidth="1"/>
    <col min="9" max="9" width="8.85546875" style="3" customWidth="1"/>
    <col min="10" max="11" width="9.85546875" style="3" customWidth="1"/>
    <col min="12" max="12" width="5.5703125" style="3" customWidth="1"/>
    <col min="13" max="13" width="9.85546875" style="3" customWidth="1"/>
    <col min="14" max="14" width="12.42578125" style="3" customWidth="1"/>
    <col min="15" max="15" width="4.85546875" style="3" customWidth="1"/>
    <col min="16" max="16" width="9.85546875" style="3" customWidth="1"/>
    <col min="17" max="17" width="11.28515625" style="3" customWidth="1"/>
    <col min="18" max="18" width="5.28515625" style="3" customWidth="1"/>
    <col min="19" max="28" width="9.7109375" style="3" customWidth="1"/>
    <col min="29" max="29" width="9.7109375" style="2" customWidth="1"/>
    <col min="30" max="30" width="5" style="2" customWidth="1"/>
    <col min="31" max="31" width="10" style="2" customWidth="1"/>
    <col min="32" max="32" width="11.42578125" style="2" customWidth="1"/>
    <col min="33" max="33" width="6.85546875" style="2" customWidth="1"/>
    <col min="34" max="34" width="10" style="2" customWidth="1"/>
    <col min="35" max="35" width="11.5703125" style="2" customWidth="1"/>
    <col min="36" max="36" width="6.5703125" style="2" customWidth="1"/>
    <col min="37" max="37" width="9.85546875" style="2" customWidth="1"/>
    <col min="38" max="38" width="14.28515625" style="2" customWidth="1"/>
    <col min="39" max="39" width="4.140625" style="2" customWidth="1"/>
    <col min="40" max="40" width="9.7109375" style="2" customWidth="1"/>
    <col min="41" max="41" width="11.28515625" style="2" customWidth="1"/>
    <col min="42" max="42" width="3.42578125" style="2" customWidth="1"/>
    <col min="43" max="45" width="9.85546875" style="2" customWidth="1"/>
    <col min="46" max="46" width="8.7109375" style="81" customWidth="1"/>
    <col min="47" max="47" width="3.85546875" style="81" customWidth="1"/>
    <col min="48" max="48" width="9.85546875" style="81" customWidth="1"/>
    <col min="49" max="49" width="8.140625" style="2" customWidth="1"/>
    <col min="50" max="50" width="3.85546875" style="2" customWidth="1"/>
    <col min="51" max="52" width="9.85546875" style="2" customWidth="1"/>
    <col min="53" max="53" width="7.5703125" style="2" customWidth="1"/>
    <col min="54" max="56" width="9.85546875" style="2" customWidth="1"/>
    <col min="57" max="57" width="13.7109375" style="2" customWidth="1"/>
    <col min="58" max="58" width="9.42578125" style="2" customWidth="1"/>
    <col min="59" max="59" width="6.140625" style="2" customWidth="1"/>
    <col min="60" max="60" width="11.5703125" style="2" customWidth="1"/>
    <col min="61" max="61" width="9.7109375" style="2" customWidth="1"/>
    <col min="62" max="62" width="7" style="2" customWidth="1"/>
    <col min="63" max="63" width="11.5703125" style="2" customWidth="1"/>
    <col min="64" max="64" width="12" bestFit="1" customWidth="1"/>
  </cols>
  <sheetData>
    <row r="1" spans="1:67" s="6" customFormat="1" ht="79.5" customHeight="1" x14ac:dyDescent="0.2">
      <c r="A1" s="24"/>
      <c r="B1" s="318" t="s">
        <v>30</v>
      </c>
      <c r="C1" s="319"/>
      <c r="D1" s="319"/>
      <c r="E1" s="319"/>
      <c r="F1" s="319"/>
      <c r="G1" s="319"/>
      <c r="H1" s="319"/>
      <c r="I1" s="319"/>
      <c r="J1" s="320"/>
      <c r="K1" s="336" t="s">
        <v>94</v>
      </c>
      <c r="L1" s="337"/>
      <c r="M1" s="337"/>
      <c r="N1" s="337"/>
      <c r="O1" s="337"/>
      <c r="P1" s="338"/>
      <c r="Q1" s="300" t="s">
        <v>37</v>
      </c>
      <c r="R1" s="301"/>
      <c r="S1" s="302"/>
      <c r="T1" s="354" t="s">
        <v>103</v>
      </c>
      <c r="U1" s="355"/>
      <c r="V1" s="355"/>
      <c r="W1" s="355"/>
      <c r="X1" s="355"/>
      <c r="Y1" s="355"/>
      <c r="Z1" s="355"/>
      <c r="AA1" s="355"/>
      <c r="AB1" s="356"/>
      <c r="AC1" s="297" t="s">
        <v>69</v>
      </c>
      <c r="AD1" s="298"/>
      <c r="AE1" s="298"/>
      <c r="AF1" s="298"/>
      <c r="AG1" s="298"/>
      <c r="AH1" s="299"/>
      <c r="AI1" s="309" t="s">
        <v>93</v>
      </c>
      <c r="AJ1" s="310"/>
      <c r="AK1" s="311"/>
      <c r="AL1" s="330" t="s">
        <v>32</v>
      </c>
      <c r="AM1" s="331"/>
      <c r="AN1" s="331"/>
      <c r="AO1" s="331"/>
      <c r="AP1" s="331"/>
      <c r="AQ1" s="331"/>
      <c r="AR1" s="331"/>
      <c r="AS1" s="332"/>
      <c r="AT1" s="282">
        <v>112</v>
      </c>
      <c r="AU1" s="282"/>
      <c r="AV1" s="282"/>
      <c r="AW1" s="266" t="s">
        <v>73</v>
      </c>
      <c r="AX1" s="267"/>
      <c r="AY1" s="268"/>
      <c r="AZ1" s="279" t="s">
        <v>115</v>
      </c>
      <c r="BA1" s="280"/>
      <c r="BB1" s="280"/>
      <c r="BC1" s="280"/>
      <c r="BD1" s="280"/>
      <c r="BE1" s="281"/>
      <c r="BF1" s="291" t="s">
        <v>70</v>
      </c>
      <c r="BG1" s="292"/>
      <c r="BH1" s="292"/>
      <c r="BI1" s="292"/>
      <c r="BJ1" s="292"/>
      <c r="BK1" s="293"/>
      <c r="BL1" s="283" t="s">
        <v>31</v>
      </c>
      <c r="BM1" s="284"/>
    </row>
    <row r="2" spans="1:67" ht="33.6" hidden="1" customHeight="1" thickBot="1" x14ac:dyDescent="0.3">
      <c r="A2" s="312" t="s">
        <v>49</v>
      </c>
      <c r="B2" s="321"/>
      <c r="C2" s="322"/>
      <c r="D2" s="322"/>
      <c r="E2" s="322"/>
      <c r="F2" s="322"/>
      <c r="G2" s="322"/>
      <c r="H2" s="322"/>
      <c r="I2" s="322"/>
      <c r="J2" s="323"/>
      <c r="K2" s="339"/>
      <c r="L2" s="340"/>
      <c r="M2" s="340"/>
      <c r="N2" s="340"/>
      <c r="O2" s="340"/>
      <c r="P2" s="341"/>
      <c r="Q2" s="28"/>
      <c r="R2" s="27"/>
      <c r="S2" s="29"/>
      <c r="T2" s="125"/>
      <c r="U2" s="125"/>
      <c r="V2" s="125"/>
      <c r="W2" s="125"/>
      <c r="X2" s="125"/>
      <c r="Y2" s="125"/>
      <c r="Z2" s="125"/>
      <c r="AA2" s="125"/>
      <c r="AB2" s="125"/>
      <c r="AC2" s="170"/>
      <c r="AD2" s="171"/>
      <c r="AE2" s="171"/>
      <c r="AF2" s="172"/>
      <c r="AG2" s="172"/>
      <c r="AH2" s="172"/>
      <c r="AI2" s="62"/>
      <c r="AJ2" s="62"/>
      <c r="AK2" s="62"/>
      <c r="AL2" s="35"/>
      <c r="AM2" s="34"/>
      <c r="AN2" s="34"/>
      <c r="AO2" s="34"/>
      <c r="AP2" s="34"/>
      <c r="AQ2" s="79"/>
      <c r="AR2" s="79"/>
      <c r="AS2" s="79"/>
      <c r="AT2" s="282"/>
      <c r="AU2" s="282"/>
      <c r="AV2" s="282"/>
      <c r="AW2" s="269"/>
      <c r="AX2" s="270"/>
      <c r="AY2" s="271"/>
      <c r="AZ2" s="159"/>
      <c r="BA2" s="159"/>
      <c r="BB2" s="159"/>
      <c r="BC2" s="159"/>
      <c r="BD2" s="159"/>
      <c r="BE2" s="159"/>
      <c r="BF2" s="37"/>
      <c r="BG2" s="36"/>
      <c r="BH2" s="36"/>
      <c r="BI2" s="36"/>
      <c r="BJ2" s="36"/>
      <c r="BK2" s="38"/>
      <c r="BL2" s="59"/>
      <c r="BM2" s="60"/>
    </row>
    <row r="3" spans="1:67" s="1" customFormat="1" ht="220.5" customHeight="1" x14ac:dyDescent="0.25">
      <c r="A3" s="312"/>
      <c r="B3" s="17" t="s">
        <v>90</v>
      </c>
      <c r="C3" s="18" t="s">
        <v>22</v>
      </c>
      <c r="D3" s="18" t="s">
        <v>35</v>
      </c>
      <c r="E3" s="19" t="s">
        <v>24</v>
      </c>
      <c r="F3" s="18" t="s">
        <v>22</v>
      </c>
      <c r="G3" s="156" t="s">
        <v>35</v>
      </c>
      <c r="H3" s="19" t="s">
        <v>114</v>
      </c>
      <c r="I3" s="18" t="s">
        <v>22</v>
      </c>
      <c r="J3" s="156" t="s">
        <v>35</v>
      </c>
      <c r="K3" s="86" t="s">
        <v>95</v>
      </c>
      <c r="L3" s="87" t="s">
        <v>22</v>
      </c>
      <c r="M3" s="87" t="s">
        <v>36</v>
      </c>
      <c r="N3" s="86" t="s">
        <v>96</v>
      </c>
      <c r="O3" s="88" t="s">
        <v>22</v>
      </c>
      <c r="P3" s="88" t="s">
        <v>36</v>
      </c>
      <c r="Q3" s="9" t="s">
        <v>50</v>
      </c>
      <c r="R3" s="5" t="s">
        <v>22</v>
      </c>
      <c r="S3" s="101" t="s">
        <v>36</v>
      </c>
      <c r="T3" s="100" t="s">
        <v>104</v>
      </c>
      <c r="U3" s="126" t="s">
        <v>22</v>
      </c>
      <c r="V3" s="126" t="s">
        <v>36</v>
      </c>
      <c r="W3" s="100" t="s">
        <v>105</v>
      </c>
      <c r="X3" s="126" t="s">
        <v>22</v>
      </c>
      <c r="Y3" s="126" t="s">
        <v>36</v>
      </c>
      <c r="Z3" s="100" t="s">
        <v>106</v>
      </c>
      <c r="AA3" s="126" t="s">
        <v>22</v>
      </c>
      <c r="AB3" s="126" t="s">
        <v>36</v>
      </c>
      <c r="AC3" s="173" t="s">
        <v>68</v>
      </c>
      <c r="AD3" s="174" t="s">
        <v>22</v>
      </c>
      <c r="AE3" s="174" t="s">
        <v>36</v>
      </c>
      <c r="AF3" s="61" t="s">
        <v>118</v>
      </c>
      <c r="AG3" s="23" t="s">
        <v>22</v>
      </c>
      <c r="AH3" s="23" t="s">
        <v>36</v>
      </c>
      <c r="AI3" s="63" t="s">
        <v>91</v>
      </c>
      <c r="AJ3" s="64" t="s">
        <v>22</v>
      </c>
      <c r="AK3" s="64" t="s">
        <v>36</v>
      </c>
      <c r="AL3" s="13" t="s">
        <v>26</v>
      </c>
      <c r="AM3" s="12" t="s">
        <v>22</v>
      </c>
      <c r="AN3" s="12" t="s">
        <v>36</v>
      </c>
      <c r="AO3" s="11" t="s">
        <v>34</v>
      </c>
      <c r="AP3" s="12" t="s">
        <v>22</v>
      </c>
      <c r="AQ3" s="80" t="s">
        <v>36</v>
      </c>
      <c r="AR3" s="150" t="s">
        <v>97</v>
      </c>
      <c r="AS3" s="151" t="s">
        <v>36</v>
      </c>
      <c r="AT3" s="74" t="s">
        <v>25</v>
      </c>
      <c r="AU3" s="16" t="s">
        <v>22</v>
      </c>
      <c r="AV3" s="16" t="s">
        <v>36</v>
      </c>
      <c r="AW3" s="92" t="s">
        <v>75</v>
      </c>
      <c r="AX3" s="93" t="s">
        <v>22</v>
      </c>
      <c r="AY3" s="160" t="s">
        <v>36</v>
      </c>
      <c r="AZ3" s="163" t="s">
        <v>116</v>
      </c>
      <c r="BA3" s="162" t="s">
        <v>22</v>
      </c>
      <c r="BB3" s="162" t="s">
        <v>36</v>
      </c>
      <c r="BC3" s="163" t="s">
        <v>117</v>
      </c>
      <c r="BD3" s="162" t="s">
        <v>22</v>
      </c>
      <c r="BE3" s="162" t="s">
        <v>36</v>
      </c>
      <c r="BF3" s="161" t="s">
        <v>71</v>
      </c>
      <c r="BG3" s="22" t="s">
        <v>22</v>
      </c>
      <c r="BH3" s="22" t="s">
        <v>36</v>
      </c>
      <c r="BI3" s="30" t="s">
        <v>72</v>
      </c>
      <c r="BJ3" s="22" t="s">
        <v>22</v>
      </c>
      <c r="BK3" s="39" t="s">
        <v>36</v>
      </c>
      <c r="BL3" s="290" t="s">
        <v>27</v>
      </c>
      <c r="BM3" s="289" t="s">
        <v>28</v>
      </c>
    </row>
    <row r="4" spans="1:67" s="1" customFormat="1" ht="44.25" customHeight="1" x14ac:dyDescent="0.25">
      <c r="A4" s="25"/>
      <c r="B4" s="316" t="s">
        <v>108</v>
      </c>
      <c r="C4" s="317"/>
      <c r="D4" s="317"/>
      <c r="E4" s="316" t="s">
        <v>108</v>
      </c>
      <c r="F4" s="317"/>
      <c r="G4" s="317"/>
      <c r="H4" s="324" t="s">
        <v>108</v>
      </c>
      <c r="I4" s="325"/>
      <c r="J4" s="326"/>
      <c r="K4" s="342" t="s">
        <v>111</v>
      </c>
      <c r="L4" s="342"/>
      <c r="M4" s="343"/>
      <c r="N4" s="342" t="s">
        <v>109</v>
      </c>
      <c r="O4" s="342"/>
      <c r="P4" s="343"/>
      <c r="Q4" s="349" t="s">
        <v>110</v>
      </c>
      <c r="R4" s="350"/>
      <c r="S4" s="351"/>
      <c r="T4" s="357">
        <v>2018</v>
      </c>
      <c r="U4" s="325"/>
      <c r="V4" s="326"/>
      <c r="W4" s="324">
        <v>2018</v>
      </c>
      <c r="X4" s="325"/>
      <c r="Y4" s="326"/>
      <c r="Z4" s="324">
        <v>2018</v>
      </c>
      <c r="AA4" s="325"/>
      <c r="AB4" s="358"/>
      <c r="AC4" s="359" t="s">
        <v>109</v>
      </c>
      <c r="AD4" s="360"/>
      <c r="AE4" s="360"/>
      <c r="AF4" s="303" t="s">
        <v>120</v>
      </c>
      <c r="AG4" s="304"/>
      <c r="AH4" s="305"/>
      <c r="AI4" s="367" t="s">
        <v>121</v>
      </c>
      <c r="AJ4" s="368"/>
      <c r="AK4" s="368"/>
      <c r="AL4" s="372" t="s">
        <v>112</v>
      </c>
      <c r="AM4" s="333"/>
      <c r="AN4" s="333"/>
      <c r="AO4" s="333" t="s">
        <v>112</v>
      </c>
      <c r="AP4" s="333"/>
      <c r="AQ4" s="373"/>
      <c r="AR4" s="333" t="s">
        <v>113</v>
      </c>
      <c r="AS4" s="333"/>
      <c r="AT4" s="278" t="s">
        <v>108</v>
      </c>
      <c r="AU4" s="278"/>
      <c r="AV4" s="278"/>
      <c r="AW4" s="275" t="s">
        <v>108</v>
      </c>
      <c r="AX4" s="276"/>
      <c r="AY4" s="277"/>
      <c r="AZ4" s="361" t="s">
        <v>102</v>
      </c>
      <c r="BA4" s="362"/>
      <c r="BB4" s="363"/>
      <c r="BC4" s="361" t="s">
        <v>102</v>
      </c>
      <c r="BD4" s="362"/>
      <c r="BE4" s="363"/>
      <c r="BF4" s="287" t="s">
        <v>108</v>
      </c>
      <c r="BG4" s="288"/>
      <c r="BH4" s="288"/>
      <c r="BI4" s="288" t="s">
        <v>108</v>
      </c>
      <c r="BJ4" s="288"/>
      <c r="BK4" s="296"/>
      <c r="BL4" s="290"/>
      <c r="BM4" s="289"/>
    </row>
    <row r="5" spans="1:67" s="14" customFormat="1" ht="18.75" x14ac:dyDescent="0.3">
      <c r="A5" s="26"/>
      <c r="B5" s="313">
        <v>1</v>
      </c>
      <c r="C5" s="314"/>
      <c r="D5" s="314"/>
      <c r="E5" s="314">
        <f>B5+1</f>
        <v>2</v>
      </c>
      <c r="F5" s="314"/>
      <c r="G5" s="315"/>
      <c r="H5" s="327">
        <v>3</v>
      </c>
      <c r="I5" s="328"/>
      <c r="J5" s="329"/>
      <c r="K5" s="344">
        <v>4</v>
      </c>
      <c r="L5" s="345"/>
      <c r="M5" s="346"/>
      <c r="N5" s="344">
        <v>5</v>
      </c>
      <c r="O5" s="345"/>
      <c r="P5" s="346"/>
      <c r="Q5" s="347">
        <v>6</v>
      </c>
      <c r="R5" s="347"/>
      <c r="S5" s="348"/>
      <c r="T5" s="127"/>
      <c r="U5" s="127">
        <v>7</v>
      </c>
      <c r="V5" s="127"/>
      <c r="W5" s="127"/>
      <c r="X5" s="127">
        <v>8</v>
      </c>
      <c r="Y5" s="127"/>
      <c r="Z5" s="127"/>
      <c r="AA5" s="127">
        <v>9</v>
      </c>
      <c r="AB5" s="127"/>
      <c r="AC5" s="352">
        <v>10</v>
      </c>
      <c r="AD5" s="353"/>
      <c r="AE5" s="353"/>
      <c r="AF5" s="306">
        <v>11</v>
      </c>
      <c r="AG5" s="307"/>
      <c r="AH5" s="308"/>
      <c r="AI5" s="369">
        <v>12</v>
      </c>
      <c r="AJ5" s="370"/>
      <c r="AK5" s="371"/>
      <c r="AL5" s="376">
        <v>13</v>
      </c>
      <c r="AM5" s="375"/>
      <c r="AN5" s="375"/>
      <c r="AO5" s="375">
        <v>14</v>
      </c>
      <c r="AP5" s="375"/>
      <c r="AQ5" s="334"/>
      <c r="AR5" s="334">
        <v>15</v>
      </c>
      <c r="AS5" s="335"/>
      <c r="AT5" s="374">
        <v>16</v>
      </c>
      <c r="AU5" s="374"/>
      <c r="AV5" s="374"/>
      <c r="AW5" s="272">
        <v>17</v>
      </c>
      <c r="AX5" s="273"/>
      <c r="AY5" s="274"/>
      <c r="AZ5" s="364">
        <v>18</v>
      </c>
      <c r="BA5" s="365"/>
      <c r="BB5" s="366"/>
      <c r="BC5" s="364">
        <v>19</v>
      </c>
      <c r="BD5" s="365"/>
      <c r="BE5" s="366"/>
      <c r="BF5" s="285">
        <v>20</v>
      </c>
      <c r="BG5" s="285"/>
      <c r="BH5" s="286"/>
      <c r="BI5" s="294">
        <v>21</v>
      </c>
      <c r="BJ5" s="294"/>
      <c r="BK5" s="295"/>
      <c r="BL5" s="290"/>
      <c r="BM5" s="289"/>
    </row>
    <row r="6" spans="1:67" s="67" customFormat="1" ht="18.75" customHeight="1" x14ac:dyDescent="0.25">
      <c r="A6" s="83" t="s">
        <v>39</v>
      </c>
      <c r="B6" s="149">
        <v>680.19395704877923</v>
      </c>
      <c r="C6" s="141">
        <f t="shared" ref="C6:C14" si="0">RANK(B6,$B$6:$B$14,0)</f>
        <v>2</v>
      </c>
      <c r="D6" s="142">
        <f>($B$15-B6)/($B$15-$B$16)</f>
        <v>0.16285362984069296</v>
      </c>
      <c r="E6" s="144">
        <v>117.87465238935211</v>
      </c>
      <c r="F6" s="141">
        <f>RANK(E6,$E$6:$E$14,0)</f>
        <v>7</v>
      </c>
      <c r="G6" s="142">
        <f>($E$15-E6)/($E$15-$E$16)</f>
        <v>0.69467769350028941</v>
      </c>
      <c r="H6" s="158">
        <v>7.9</v>
      </c>
      <c r="I6" s="157">
        <f>RANK(H6,$H$6:$H$14,0)</f>
        <v>5</v>
      </c>
      <c r="J6" s="142">
        <f>($H$15-H6)/($H$15-$H$16)</f>
        <v>0.62962962962962954</v>
      </c>
      <c r="K6" s="130">
        <v>0.26231194811177477</v>
      </c>
      <c r="L6" s="129">
        <f>RANK(K6,$K$6:$K$14,1)</f>
        <v>4</v>
      </c>
      <c r="M6" s="130">
        <f>(K6-$K$16)/($K$15-$K$16)</f>
        <v>4.9135913947590926E-2</v>
      </c>
      <c r="N6" s="144">
        <v>91.071754492139917</v>
      </c>
      <c r="O6" s="138">
        <f>RANK(N6,$N$6:$N$14,1)</f>
        <v>3</v>
      </c>
      <c r="P6" s="130">
        <f>(N6-$N$16)/($N$15-$N$16)</f>
        <v>0.28847197177613426</v>
      </c>
      <c r="Q6" s="143">
        <v>94.1</v>
      </c>
      <c r="R6" s="141">
        <f t="shared" ref="R6:R14" si="1">RANK(Q6,$Q$6:$Q$14,0)</f>
        <v>9</v>
      </c>
      <c r="S6" s="142">
        <f>($Q$15-Q6)/($Q$15-$Q$16)</f>
        <v>1</v>
      </c>
      <c r="T6" s="140">
        <v>19.68</v>
      </c>
      <c r="U6" s="141">
        <f>RANK(T6,$T$6:$T$14,0)</f>
        <v>4</v>
      </c>
      <c r="V6" s="142">
        <f>($T$15-T6)/($T$15-$T$16)</f>
        <v>0.51793214862681747</v>
      </c>
      <c r="W6" s="140">
        <v>19.11</v>
      </c>
      <c r="X6" s="141">
        <f>RANK(W6,$W$6:$W$14,0)</f>
        <v>1</v>
      </c>
      <c r="Y6" s="142">
        <f>($W$15-W6)/($W$15-$W$16)</f>
        <v>0</v>
      </c>
      <c r="Z6" s="140">
        <v>19.899999999999999</v>
      </c>
      <c r="AA6" s="141">
        <f>RANK(Z6,$Z$6:$Z$14,0)</f>
        <v>2</v>
      </c>
      <c r="AB6" s="142">
        <f>($Z$15-Z6)/($Z$15-$Z$16)</f>
        <v>4.5563549160671596E-2</v>
      </c>
      <c r="AC6" s="133">
        <v>91.9</v>
      </c>
      <c r="AD6" s="134">
        <f>RANK(AC6,$AC$6:$AC$14,0)</f>
        <v>2</v>
      </c>
      <c r="AE6" s="135">
        <f>($AC$15-AC6)/($AC$15-$AC$16)</f>
        <v>0.15882352941176459</v>
      </c>
      <c r="AF6" s="175">
        <v>76.900000000000006</v>
      </c>
      <c r="AG6" s="176">
        <f>RANK(AF6,$AF$6:$AF$14,0)</f>
        <v>5</v>
      </c>
      <c r="AH6" s="135">
        <f>($AF$15-AF6)/($AF$15-$AF$16)</f>
        <v>0.86074561403508765</v>
      </c>
      <c r="AI6" s="138">
        <v>15112</v>
      </c>
      <c r="AJ6" s="138">
        <f>RANK(AI6,$AI$6:$AI$14,0)</f>
        <v>2</v>
      </c>
      <c r="AK6" s="139">
        <f>($AI$15-AI6)/($AI$15-$AI$16)</f>
        <v>0.64548595875383941</v>
      </c>
      <c r="AL6" s="146">
        <v>9212.7141708062063</v>
      </c>
      <c r="AM6" s="132">
        <f t="shared" ref="AM6:AM14" si="2">RANK(AL6,$AL$6:$AL$14,0)</f>
        <v>1</v>
      </c>
      <c r="AN6" s="130">
        <f>($AL$15-AL6)/($AL$15-$AL$16)</f>
        <v>0</v>
      </c>
      <c r="AO6" s="147">
        <v>422.09905844572728</v>
      </c>
      <c r="AP6" s="129">
        <f>RANK(AO6,AO$6:AO$14,0)</f>
        <v>2</v>
      </c>
      <c r="AQ6" s="130">
        <f>($AO$15-AO6)/($AO$15-$AO$16)</f>
        <v>0.25897921897843973</v>
      </c>
      <c r="AR6" s="147">
        <v>0</v>
      </c>
      <c r="AS6" s="130">
        <f>(AR6-$AR$16)/($AR$15-$AR$16)</f>
        <v>0</v>
      </c>
      <c r="AT6" s="131">
        <v>23.928571428571399</v>
      </c>
      <c r="AU6" s="132">
        <f t="shared" ref="AU6:AU14" si="3">RANK(AT6,$AT$6:$AT$14,1)</f>
        <v>3</v>
      </c>
      <c r="AV6" s="130">
        <f>(AT6-$AT$16)/($AT$15-$AT$16)</f>
        <v>0.31904761904761864</v>
      </c>
      <c r="AW6" s="148">
        <v>2.4703703703703703</v>
      </c>
      <c r="AX6" s="132">
        <f>RANK(AW6,AW$6:AW$14,0)</f>
        <v>6</v>
      </c>
      <c r="AY6" s="130">
        <f>($AW$15-AW6)/($AW$15-$AW$16)</f>
        <v>0.58683807774716867</v>
      </c>
      <c r="AZ6" s="164">
        <v>8.9</v>
      </c>
      <c r="BA6" s="166">
        <f>RANK(AZ6,$AZ$6:$AZ$14,0)</f>
        <v>1</v>
      </c>
      <c r="BB6" s="130">
        <f>($AZ$15-AZ6)/($AZ$15-$AZ$16)</f>
        <v>0</v>
      </c>
      <c r="BC6" s="164">
        <v>11.5</v>
      </c>
      <c r="BD6" s="166">
        <f>RANK(BC6,$BC$6:$BC$14,1)</f>
        <v>4</v>
      </c>
      <c r="BE6" s="130">
        <f>(BC6-$BC$16)/($BC$15-$BC$16)</f>
        <v>0.43902439024390244</v>
      </c>
      <c r="BF6" s="128">
        <v>2.1033475534573363</v>
      </c>
      <c r="BG6" s="129">
        <f>RANK(BF6,$BF$6:$BF$14,1)</f>
        <v>9</v>
      </c>
      <c r="BH6" s="130">
        <f>(BF6-$BF$16)/($BF$15-$BF$16)</f>
        <v>1</v>
      </c>
      <c r="BI6" s="128">
        <v>1.3622307352485445</v>
      </c>
      <c r="BJ6" s="129">
        <f>RANK(BI6,$BI$6:$BI$14,1)</f>
        <v>9</v>
      </c>
      <c r="BK6" s="130">
        <f>(BI6-$BI$16)/($BI$15-$BI$16)</f>
        <v>1</v>
      </c>
      <c r="BL6" s="68">
        <f>(D6+G6+J6+S6+M6+AE6+AK6+P6+V6+Y6+AN6+AQ6+AV6+AY6+BH6+AS6+S6+AB6+AH6+BB6+BE6+BK6)/21</f>
        <v>0.45986709260474512</v>
      </c>
      <c r="BM6" s="67">
        <f>RANK(BL6,BL$6:BL$14,1)</f>
        <v>1</v>
      </c>
      <c r="BN6" s="97"/>
      <c r="BO6" s="68"/>
    </row>
    <row r="7" spans="1:67" s="67" customFormat="1" ht="17.25" x14ac:dyDescent="0.25">
      <c r="A7" s="83" t="s">
        <v>40</v>
      </c>
      <c r="B7" s="149">
        <v>395.97664450538798</v>
      </c>
      <c r="C7" s="141">
        <f t="shared" si="0"/>
        <v>4</v>
      </c>
      <c r="D7" s="142">
        <f t="shared" ref="D7:D14" si="4">($B$15-B7)/($B$15-$B$16)</f>
        <v>0.68757598790868546</v>
      </c>
      <c r="E7" s="145">
        <v>167.27859871032862</v>
      </c>
      <c r="F7" s="141">
        <f t="shared" ref="F7:F14" si="5">RANK(E7,$E$6:$E$14,0)</f>
        <v>1</v>
      </c>
      <c r="G7" s="142">
        <f t="shared" ref="G7:G14" si="6">($E$15-E7)/($E$15-$E$16)</f>
        <v>0</v>
      </c>
      <c r="H7" s="158">
        <v>7.7</v>
      </c>
      <c r="I7" s="157">
        <f t="shared" ref="I7:I14" si="7">RANK(H7,$H$6:$H$14,0)</f>
        <v>7</v>
      </c>
      <c r="J7" s="142">
        <f t="shared" ref="J7:J14" si="8">($H$15-H7)/($H$15-$H$16)</f>
        <v>0.70370370370370372</v>
      </c>
      <c r="K7" s="130">
        <v>0.6667447445424054</v>
      </c>
      <c r="L7" s="129">
        <f t="shared" ref="L7:L14" si="9">RANK(K7,$K$6:$K$14,1)</f>
        <v>8</v>
      </c>
      <c r="M7" s="130">
        <f t="shared" ref="M7:M14" si="10">(K7-$K$16)/($K$15-$K$16)</f>
        <v>0.37913665929101359</v>
      </c>
      <c r="N7" s="145">
        <v>101.32682818957059</v>
      </c>
      <c r="O7" s="138">
        <f t="shared" ref="O7:O14" si="11">RANK(N7,$N$6:$N$14,1)</f>
        <v>6</v>
      </c>
      <c r="P7" s="130">
        <f t="shared" ref="P7:P14" si="12">(N7-$N$16)/($N$15-$N$16)</f>
        <v>0.59406692769068248</v>
      </c>
      <c r="Q7" s="143">
        <v>100</v>
      </c>
      <c r="R7" s="141">
        <f t="shared" si="1"/>
        <v>1</v>
      </c>
      <c r="S7" s="142">
        <f t="shared" ref="S7:S14" si="13">($Q$15-Q7)/($Q$15-$Q$16)</f>
        <v>0</v>
      </c>
      <c r="T7" s="140">
        <v>18.41</v>
      </c>
      <c r="U7" s="141">
        <f t="shared" ref="U7:U14" si="14">RANK(T7,$T$6:$T$14,0)</f>
        <v>7</v>
      </c>
      <c r="V7" s="142">
        <f t="shared" ref="V7:V14" si="15">($T$15-T7)/($T$15-$T$16)</f>
        <v>0.55896607431340872</v>
      </c>
      <c r="W7" s="140">
        <v>4.3499999999999996</v>
      </c>
      <c r="X7" s="141">
        <f t="shared" ref="X7:X14" si="16">RANK(W7,$W$6:$W$14,0)</f>
        <v>8</v>
      </c>
      <c r="Y7" s="142">
        <f t="shared" ref="Y7:Y14" si="17">($W$15-W7)/($W$15-$W$16)</f>
        <v>0.97683653209794841</v>
      </c>
      <c r="Z7" s="140">
        <v>15.74</v>
      </c>
      <c r="AA7" s="141">
        <f t="shared" ref="AA7:AA14" si="18">RANK(Z7,$Z$6:$Z$14,0)</f>
        <v>3</v>
      </c>
      <c r="AB7" s="142">
        <f t="shared" ref="AB7:AB14" si="19">($Z$15-Z7)/($Z$15-$Z$16)</f>
        <v>0.24508393285371707</v>
      </c>
      <c r="AC7" s="133">
        <v>49</v>
      </c>
      <c r="AD7" s="134">
        <f t="shared" ref="AD7:AD14" si="20">RANK(AC7,$AC$6:$AC$14,0)</f>
        <v>8</v>
      </c>
      <c r="AE7" s="135">
        <f t="shared" ref="AE7:AE14" si="21">($AC$15-AC7)/($AC$15-$AC$16)</f>
        <v>1</v>
      </c>
      <c r="AF7" s="175">
        <v>79.400000000000006</v>
      </c>
      <c r="AG7" s="176">
        <f t="shared" ref="AG7:AG14" si="22">RANK(AF7,$AF$6:$AF$14,0)</f>
        <v>4</v>
      </c>
      <c r="AH7" s="135">
        <f t="shared" ref="AH7:AH14" si="23">($AF$15-AF7)/($AF$15-$AF$16)</f>
        <v>0.83333333333333326</v>
      </c>
      <c r="AI7" s="138">
        <v>5653</v>
      </c>
      <c r="AJ7" s="138">
        <f t="shared" ref="AJ7:AJ14" si="24">RANK(AI7,$AI$6:$AI$14,0)</f>
        <v>5</v>
      </c>
      <c r="AK7" s="139">
        <f t="shared" ref="AK7:AK14" si="25">($AI$15-AI7)/($AI$15-$AI$16)</f>
        <v>0.90489249670908289</v>
      </c>
      <c r="AL7" s="146">
        <v>8030.1231565292592</v>
      </c>
      <c r="AM7" s="132">
        <f t="shared" si="2"/>
        <v>4</v>
      </c>
      <c r="AN7" s="130">
        <f t="shared" ref="AN7:AN14" si="26">($AL$15-AL7)/($AL$15-$AL$16)</f>
        <v>0.3794413417601345</v>
      </c>
      <c r="AO7" s="147">
        <v>193.50160368149491</v>
      </c>
      <c r="AP7" s="129">
        <f t="shared" ref="AP7:AP14" si="27">RANK(AO7,AO$6:AO$14,0)</f>
        <v>7</v>
      </c>
      <c r="AQ7" s="130">
        <f t="shared" ref="AQ7:AQ14" si="28">($AO$15-AO7)/($AO$15-$AO$16)</f>
        <v>0.87473434057766231</v>
      </c>
      <c r="AR7" s="147">
        <v>183.39491812570793</v>
      </c>
      <c r="AS7" s="130">
        <f t="shared" ref="AS7:AS14" si="29">(AR7-$AR$16)/($AR$15-$AR$16)</f>
        <v>0.80119019043304507</v>
      </c>
      <c r="AT7" s="131">
        <v>19.774011299435028</v>
      </c>
      <c r="AU7" s="132">
        <f t="shared" si="3"/>
        <v>2</v>
      </c>
      <c r="AV7" s="130">
        <f t="shared" ref="AV7:AV14" si="30">(AT7-$AT$16)/($AT$15-$AT$16)</f>
        <v>0.26365348399246702</v>
      </c>
      <c r="AW7" s="148">
        <v>1.8571428571428572</v>
      </c>
      <c r="AX7" s="132">
        <f t="shared" ref="AX7:AX13" si="31">RANK(AW7,AW$6:AW$14,0)</f>
        <v>7</v>
      </c>
      <c r="AY7" s="130">
        <f t="shared" ref="AY7:AY14" si="32">($AW$15-AW7)/($AW$15-$AW$16)</f>
        <v>0.75914994096812272</v>
      </c>
      <c r="AZ7" s="164">
        <v>8</v>
      </c>
      <c r="BA7" s="166">
        <f t="shared" ref="BA7:BA14" si="33">RANK(AZ7,$AZ$6:$AZ$14,0)</f>
        <v>4</v>
      </c>
      <c r="BB7" s="130">
        <f t="shared" ref="BB7:BB14" si="34">($AZ$15-AZ7)/($AZ$15-$AZ$16)</f>
        <v>0.47368421052631587</v>
      </c>
      <c r="BC7" s="164">
        <v>13.8</v>
      </c>
      <c r="BD7" s="166">
        <f t="shared" ref="BD7:BD14" si="35">RANK(BC7,$BC$6:$BC$14,1)</f>
        <v>9</v>
      </c>
      <c r="BE7" s="130">
        <f t="shared" ref="BE7:BE14" si="36">(BC7-$BC$16)/($BC$15-$BC$16)</f>
        <v>1</v>
      </c>
      <c r="BF7" s="128">
        <v>0.82365538258792526</v>
      </c>
      <c r="BG7" s="129">
        <f t="shared" ref="BG7:BG14" si="37">RANK(BF7,$BF$6:$BF$14,1)</f>
        <v>3</v>
      </c>
      <c r="BH7" s="130">
        <f>(BF7-$BF$16)/($BF$15-$BF$16)</f>
        <v>0.17286347064938676</v>
      </c>
      <c r="BI7" s="128">
        <v>0.68637948548993766</v>
      </c>
      <c r="BJ7" s="129">
        <f t="shared" ref="BJ7:BJ14" si="38">RANK(BI7,$BI$6:$BI$14,1)</f>
        <v>5</v>
      </c>
      <c r="BK7" s="130">
        <f t="shared" ref="BK7:BK14" si="39">(BI7-$BI$16)/($BI$15-$BI$16)</f>
        <v>0.35594041720850766</v>
      </c>
      <c r="BL7" s="68">
        <f t="shared" ref="BL7:BL14" si="40">(D7+G7+J7+S7+M7+AE7+AK7+P7+V7+Y7+AN7+AQ7+AV7+AY7+BH7+AS7+S7+AB7+AH7+BB7+BE7+BK7)/21</f>
        <v>0.56972633542939144</v>
      </c>
      <c r="BM7" s="67">
        <f t="shared" ref="BM7:BM14" si="41">RANK(BL7,BL$6:BL$14,1)</f>
        <v>5</v>
      </c>
      <c r="BN7" s="97"/>
      <c r="BO7" s="68"/>
    </row>
    <row r="8" spans="1:67" s="67" customFormat="1" ht="17.25" customHeight="1" x14ac:dyDescent="0.25">
      <c r="A8" s="83" t="s">
        <v>65</v>
      </c>
      <c r="B8" s="149">
        <v>251.53894605749338</v>
      </c>
      <c r="C8" s="141">
        <f t="shared" si="0"/>
        <v>8</v>
      </c>
      <c r="D8" s="142">
        <f t="shared" si="4"/>
        <v>0.95423704752278671</v>
      </c>
      <c r="E8" s="144">
        <v>123.9472826411393</v>
      </c>
      <c r="F8" s="141">
        <f t="shared" si="5"/>
        <v>3</v>
      </c>
      <c r="G8" s="142">
        <f t="shared" si="6"/>
        <v>0.60928935732600975</v>
      </c>
      <c r="H8" s="158">
        <v>7.9</v>
      </c>
      <c r="I8" s="157">
        <f t="shared" si="7"/>
        <v>5</v>
      </c>
      <c r="J8" s="142">
        <f t="shared" si="8"/>
        <v>0.62962962962962954</v>
      </c>
      <c r="K8" s="130">
        <v>0.66552431242055066</v>
      </c>
      <c r="L8" s="129">
        <f t="shared" si="9"/>
        <v>7</v>
      </c>
      <c r="M8" s="130">
        <f t="shared" si="10"/>
        <v>0.37814083621878114</v>
      </c>
      <c r="N8" s="144">
        <v>100.47088401168716</v>
      </c>
      <c r="O8" s="138">
        <f t="shared" si="11"/>
        <v>4</v>
      </c>
      <c r="P8" s="130">
        <f t="shared" si="12"/>
        <v>0.5685603120365077</v>
      </c>
      <c r="Q8" s="143">
        <v>100</v>
      </c>
      <c r="R8" s="141">
        <f t="shared" si="1"/>
        <v>1</v>
      </c>
      <c r="S8" s="142">
        <f t="shared" si="13"/>
        <v>0</v>
      </c>
      <c r="T8" s="140">
        <v>21.34</v>
      </c>
      <c r="U8" s="141">
        <f t="shared" si="14"/>
        <v>2</v>
      </c>
      <c r="V8" s="142">
        <f t="shared" si="15"/>
        <v>0.46429725363489499</v>
      </c>
      <c r="W8" s="140">
        <v>10.14</v>
      </c>
      <c r="X8" s="141">
        <f t="shared" si="16"/>
        <v>5</v>
      </c>
      <c r="Y8" s="142">
        <f t="shared" si="17"/>
        <v>0.59364659166115152</v>
      </c>
      <c r="Z8" s="140">
        <v>20.85</v>
      </c>
      <c r="AA8" s="141">
        <f t="shared" si="18"/>
        <v>1</v>
      </c>
      <c r="AB8" s="142">
        <f t="shared" si="19"/>
        <v>0</v>
      </c>
      <c r="AC8" s="136">
        <v>81.56</v>
      </c>
      <c r="AD8" s="134">
        <f t="shared" si="20"/>
        <v>4</v>
      </c>
      <c r="AE8" s="135">
        <f t="shared" si="21"/>
        <v>0.36156862745098034</v>
      </c>
      <c r="AF8" s="175">
        <v>76.900000000000006</v>
      </c>
      <c r="AG8" s="176">
        <f t="shared" si="22"/>
        <v>5</v>
      </c>
      <c r="AH8" s="135">
        <f t="shared" si="23"/>
        <v>0.86074561403508765</v>
      </c>
      <c r="AI8" s="138">
        <v>2593</v>
      </c>
      <c r="AJ8" s="138">
        <f t="shared" si="24"/>
        <v>8</v>
      </c>
      <c r="AK8" s="139">
        <f t="shared" si="25"/>
        <v>0.98881088196577449</v>
      </c>
      <c r="AL8" s="146">
        <v>6811.2232754552606</v>
      </c>
      <c r="AM8" s="132">
        <f t="shared" si="2"/>
        <v>8</v>
      </c>
      <c r="AN8" s="130">
        <f t="shared" si="26"/>
        <v>0.77053259880707403</v>
      </c>
      <c r="AO8" s="147">
        <v>170.6871269542948</v>
      </c>
      <c r="AP8" s="129">
        <f t="shared" si="27"/>
        <v>8</v>
      </c>
      <c r="AQ8" s="130">
        <f t="shared" si="28"/>
        <v>0.93618791584108108</v>
      </c>
      <c r="AR8" s="147">
        <v>175.98095733279681</v>
      </c>
      <c r="AS8" s="130">
        <f t="shared" si="29"/>
        <v>0.76880111051609756</v>
      </c>
      <c r="AT8" s="131">
        <v>25</v>
      </c>
      <c r="AU8" s="132">
        <f t="shared" si="3"/>
        <v>4</v>
      </c>
      <c r="AV8" s="130">
        <f t="shared" si="30"/>
        <v>0.33333333333333331</v>
      </c>
      <c r="AW8" s="148">
        <v>3.0333333333333332</v>
      </c>
      <c r="AX8" s="132">
        <f t="shared" si="31"/>
        <v>2</v>
      </c>
      <c r="AY8" s="130">
        <f t="shared" si="32"/>
        <v>0.42865013774104682</v>
      </c>
      <c r="AZ8" s="164">
        <v>7.3</v>
      </c>
      <c r="BA8" s="166">
        <f t="shared" si="33"/>
        <v>6</v>
      </c>
      <c r="BB8" s="130">
        <f t="shared" si="34"/>
        <v>0.84210526315789491</v>
      </c>
      <c r="BC8" s="164">
        <v>10.4</v>
      </c>
      <c r="BD8" s="166">
        <f t="shared" si="35"/>
        <v>2</v>
      </c>
      <c r="BE8" s="130">
        <f t="shared" si="36"/>
        <v>0.17073170731707338</v>
      </c>
      <c r="BF8" s="128">
        <v>0.9938086861163784</v>
      </c>
      <c r="BG8" s="129">
        <f t="shared" si="37"/>
        <v>5</v>
      </c>
      <c r="BH8" s="130">
        <f t="shared" ref="BH8:BH14" si="42">(BF8-$BF$16)/($BF$15-$BF$16)</f>
        <v>0.28284305491334982</v>
      </c>
      <c r="BI8" s="128">
        <v>0.68538530076991611</v>
      </c>
      <c r="BJ8" s="129">
        <f t="shared" si="38"/>
        <v>4</v>
      </c>
      <c r="BK8" s="130">
        <f t="shared" si="39"/>
        <v>0.35499299838487824</v>
      </c>
      <c r="BL8" s="68">
        <f t="shared" si="40"/>
        <v>0.53795734626159208</v>
      </c>
      <c r="BM8" s="67">
        <f t="shared" si="41"/>
        <v>4</v>
      </c>
      <c r="BN8" s="97"/>
      <c r="BO8" s="68"/>
    </row>
    <row r="9" spans="1:67" s="67" customFormat="1" ht="18" customHeight="1" x14ac:dyDescent="0.25">
      <c r="A9" s="83" t="s">
        <v>41</v>
      </c>
      <c r="B9" s="149">
        <v>768.40407483693787</v>
      </c>
      <c r="C9" s="141">
        <f t="shared" si="0"/>
        <v>1</v>
      </c>
      <c r="D9" s="142">
        <f t="shared" si="4"/>
        <v>0</v>
      </c>
      <c r="E9" s="144">
        <v>96.160802956669613</v>
      </c>
      <c r="F9" s="141">
        <f t="shared" si="5"/>
        <v>9</v>
      </c>
      <c r="G9" s="142">
        <f t="shared" si="6"/>
        <v>1</v>
      </c>
      <c r="H9" s="158">
        <v>8</v>
      </c>
      <c r="I9" s="157">
        <f t="shared" si="7"/>
        <v>4</v>
      </c>
      <c r="J9" s="142">
        <f t="shared" si="8"/>
        <v>0.59259259259259267</v>
      </c>
      <c r="K9" s="130">
        <v>0.24115188886840316</v>
      </c>
      <c r="L9" s="129">
        <f t="shared" si="9"/>
        <v>2</v>
      </c>
      <c r="M9" s="130">
        <f t="shared" si="10"/>
        <v>3.1870164524073721E-2</v>
      </c>
      <c r="N9" s="144">
        <v>83.442444291577459</v>
      </c>
      <c r="O9" s="138">
        <f t="shared" si="11"/>
        <v>2</v>
      </c>
      <c r="P9" s="130">
        <f t="shared" si="12"/>
        <v>6.1123170276694061E-2</v>
      </c>
      <c r="Q9" s="143">
        <v>95.7</v>
      </c>
      <c r="R9" s="141">
        <f t="shared" si="1"/>
        <v>8</v>
      </c>
      <c r="S9" s="142">
        <f t="shared" si="13"/>
        <v>0.72881355932203273</v>
      </c>
      <c r="T9" s="140">
        <v>4.76</v>
      </c>
      <c r="U9" s="141">
        <f t="shared" si="14"/>
        <v>9</v>
      </c>
      <c r="V9" s="142">
        <f t="shared" si="15"/>
        <v>1</v>
      </c>
      <c r="W9" s="140">
        <v>6.25</v>
      </c>
      <c r="X9" s="141">
        <f t="shared" si="16"/>
        <v>7</v>
      </c>
      <c r="Y9" s="142">
        <f t="shared" si="17"/>
        <v>0.8510919920582396</v>
      </c>
      <c r="Z9" s="140">
        <v>0</v>
      </c>
      <c r="AA9" s="141">
        <f t="shared" si="18"/>
        <v>9</v>
      </c>
      <c r="AB9" s="142">
        <f t="shared" si="19"/>
        <v>1</v>
      </c>
      <c r="AC9" s="133">
        <v>81.88</v>
      </c>
      <c r="AD9" s="134">
        <f t="shared" si="20"/>
        <v>3</v>
      </c>
      <c r="AE9" s="135">
        <f t="shared" si="21"/>
        <v>0.35529411764705893</v>
      </c>
      <c r="AF9" s="175">
        <v>155.4</v>
      </c>
      <c r="AG9" s="176">
        <f t="shared" si="22"/>
        <v>1</v>
      </c>
      <c r="AH9" s="135">
        <f t="shared" si="23"/>
        <v>0</v>
      </c>
      <c r="AI9" s="138">
        <v>38649</v>
      </c>
      <c r="AJ9" s="138">
        <f t="shared" si="24"/>
        <v>1</v>
      </c>
      <c r="AK9" s="139">
        <f t="shared" si="25"/>
        <v>0</v>
      </c>
      <c r="AL9" s="146">
        <v>7524.4819229491868</v>
      </c>
      <c r="AM9" s="132">
        <f t="shared" si="2"/>
        <v>5</v>
      </c>
      <c r="AN9" s="130">
        <f t="shared" si="26"/>
        <v>0.54167933088960452</v>
      </c>
      <c r="AO9" s="147">
        <v>518.24440619621339</v>
      </c>
      <c r="AP9" s="129">
        <f t="shared" si="27"/>
        <v>1</v>
      </c>
      <c r="AQ9" s="130">
        <f t="shared" si="28"/>
        <v>0</v>
      </c>
      <c r="AR9" s="147">
        <v>30.295686662305727</v>
      </c>
      <c r="AS9" s="130">
        <f t="shared" si="29"/>
        <v>0.1323515788460122</v>
      </c>
      <c r="AT9" s="131">
        <v>0</v>
      </c>
      <c r="AU9" s="132">
        <f t="shared" si="3"/>
        <v>1</v>
      </c>
      <c r="AV9" s="130">
        <f t="shared" si="30"/>
        <v>0</v>
      </c>
      <c r="AW9" s="148">
        <v>1</v>
      </c>
      <c r="AX9" s="132">
        <f t="shared" si="31"/>
        <v>9</v>
      </c>
      <c r="AY9" s="130">
        <f t="shared" si="32"/>
        <v>1</v>
      </c>
      <c r="AZ9" s="164">
        <v>7.2</v>
      </c>
      <c r="BA9" s="166">
        <f t="shared" si="33"/>
        <v>8</v>
      </c>
      <c r="BB9" s="130">
        <f t="shared" si="34"/>
        <v>0.89473684210526305</v>
      </c>
      <c r="BC9" s="164">
        <v>13.7</v>
      </c>
      <c r="BD9" s="166">
        <f t="shared" si="35"/>
        <v>8</v>
      </c>
      <c r="BE9" s="130">
        <f t="shared" si="36"/>
        <v>0.97560975609756062</v>
      </c>
      <c r="BF9" s="128">
        <v>1.3619339462036091</v>
      </c>
      <c r="BG9" s="129">
        <f t="shared" si="37"/>
        <v>8</v>
      </c>
      <c r="BH9" s="130">
        <f t="shared" si="42"/>
        <v>0.52078297275154073</v>
      </c>
      <c r="BI9" s="128">
        <v>1.191692202928158</v>
      </c>
      <c r="BJ9" s="129">
        <f t="shared" si="38"/>
        <v>8</v>
      </c>
      <c r="BK9" s="130">
        <f t="shared" si="39"/>
        <v>0.83748350540836913</v>
      </c>
      <c r="BL9" s="68">
        <f t="shared" si="40"/>
        <v>0.53582110199243205</v>
      </c>
      <c r="BM9" s="67">
        <f t="shared" si="41"/>
        <v>3</v>
      </c>
      <c r="BN9" s="97"/>
      <c r="BO9" s="68"/>
    </row>
    <row r="10" spans="1:67" s="67" customFormat="1" ht="15" customHeight="1" x14ac:dyDescent="0.25">
      <c r="A10" s="83" t="s">
        <v>42</v>
      </c>
      <c r="B10" s="149">
        <v>226.75131662425488</v>
      </c>
      <c r="C10" s="141">
        <f t="shared" si="0"/>
        <v>9</v>
      </c>
      <c r="D10" s="142">
        <f t="shared" si="4"/>
        <v>1</v>
      </c>
      <c r="E10" s="144">
        <v>116.34870100958612</v>
      </c>
      <c r="F10" s="141">
        <f t="shared" si="5"/>
        <v>8</v>
      </c>
      <c r="G10" s="142">
        <f t="shared" si="6"/>
        <v>0.71613436779109052</v>
      </c>
      <c r="H10" s="158">
        <v>8.1</v>
      </c>
      <c r="I10" s="157">
        <f t="shared" si="7"/>
        <v>3</v>
      </c>
      <c r="J10" s="142">
        <f t="shared" si="8"/>
        <v>0.55555555555555569</v>
      </c>
      <c r="K10" s="130">
        <v>0.20209337174971656</v>
      </c>
      <c r="L10" s="129">
        <f t="shared" si="9"/>
        <v>1</v>
      </c>
      <c r="M10" s="130">
        <f t="shared" si="10"/>
        <v>0</v>
      </c>
      <c r="N10" s="144">
        <v>114.94902152812998</v>
      </c>
      <c r="O10" s="138">
        <f t="shared" si="11"/>
        <v>9</v>
      </c>
      <c r="P10" s="130">
        <f t="shared" si="12"/>
        <v>1</v>
      </c>
      <c r="Q10" s="143">
        <v>96</v>
      </c>
      <c r="R10" s="141">
        <f t="shared" si="1"/>
        <v>6</v>
      </c>
      <c r="S10" s="142">
        <f t="shared" si="13"/>
        <v>0.67796610169491456</v>
      </c>
      <c r="T10" s="140">
        <v>19.39</v>
      </c>
      <c r="U10" s="141">
        <f t="shared" si="14"/>
        <v>6</v>
      </c>
      <c r="V10" s="142">
        <f t="shared" si="15"/>
        <v>0.52730210016155088</v>
      </c>
      <c r="W10" s="140">
        <v>11.11</v>
      </c>
      <c r="X10" s="141">
        <f t="shared" si="16"/>
        <v>4</v>
      </c>
      <c r="Y10" s="142">
        <f t="shared" si="17"/>
        <v>0.52945069490403707</v>
      </c>
      <c r="Z10" s="140">
        <v>11.11</v>
      </c>
      <c r="AA10" s="141">
        <f t="shared" si="18"/>
        <v>6</v>
      </c>
      <c r="AB10" s="142">
        <f t="shared" si="19"/>
        <v>0.46714628297362115</v>
      </c>
      <c r="AC10" s="133">
        <v>63.05</v>
      </c>
      <c r="AD10" s="134">
        <f t="shared" si="20"/>
        <v>7</v>
      </c>
      <c r="AE10" s="135">
        <f t="shared" si="21"/>
        <v>0.72450980392156872</v>
      </c>
      <c r="AF10" s="175">
        <v>75</v>
      </c>
      <c r="AG10" s="176">
        <f t="shared" si="22"/>
        <v>7</v>
      </c>
      <c r="AH10" s="135">
        <f t="shared" si="23"/>
        <v>0.88157894736842113</v>
      </c>
      <c r="AI10" s="138">
        <v>9439</v>
      </c>
      <c r="AJ10" s="138">
        <f t="shared" si="24"/>
        <v>3</v>
      </c>
      <c r="AK10" s="139">
        <f t="shared" si="25"/>
        <v>0.80106406318560774</v>
      </c>
      <c r="AL10" s="146">
        <v>8989.3604285714282</v>
      </c>
      <c r="AM10" s="132">
        <f t="shared" si="2"/>
        <v>2</v>
      </c>
      <c r="AN10" s="130">
        <f t="shared" si="26"/>
        <v>7.1664373073668727E-2</v>
      </c>
      <c r="AO10" s="147">
        <v>146.99706005879881</v>
      </c>
      <c r="AP10" s="129">
        <f t="shared" si="27"/>
        <v>9</v>
      </c>
      <c r="AQ10" s="130">
        <f t="shared" si="28"/>
        <v>1</v>
      </c>
      <c r="AR10" s="147">
        <v>0</v>
      </c>
      <c r="AS10" s="130">
        <f t="shared" si="29"/>
        <v>0</v>
      </c>
      <c r="AT10" s="131">
        <v>75</v>
      </c>
      <c r="AU10" s="132">
        <f t="shared" si="3"/>
        <v>9</v>
      </c>
      <c r="AV10" s="130">
        <f t="shared" si="30"/>
        <v>1</v>
      </c>
      <c r="AW10" s="148">
        <v>2.5</v>
      </c>
      <c r="AX10" s="132">
        <f t="shared" si="31"/>
        <v>3</v>
      </c>
      <c r="AY10" s="130">
        <f t="shared" si="32"/>
        <v>0.57851239669421484</v>
      </c>
      <c r="AZ10" s="164">
        <v>7.4</v>
      </c>
      <c r="BA10" s="166">
        <f t="shared" si="33"/>
        <v>5</v>
      </c>
      <c r="BB10" s="130">
        <f t="shared" si="34"/>
        <v>0.78947368421052622</v>
      </c>
      <c r="BC10" s="164">
        <v>9.6999999999999993</v>
      </c>
      <c r="BD10" s="166">
        <f t="shared" si="35"/>
        <v>1</v>
      </c>
      <c r="BE10" s="130">
        <f t="shared" si="36"/>
        <v>0</v>
      </c>
      <c r="BF10" s="128">
        <v>0.55621219495237428</v>
      </c>
      <c r="BG10" s="129">
        <f t="shared" si="37"/>
        <v>1</v>
      </c>
      <c r="BH10" s="130">
        <f t="shared" si="42"/>
        <v>0</v>
      </c>
      <c r="BI10" s="128">
        <v>0.31286935966071056</v>
      </c>
      <c r="BJ10" s="129">
        <f t="shared" si="38"/>
        <v>1</v>
      </c>
      <c r="BK10" s="130">
        <f t="shared" si="39"/>
        <v>0</v>
      </c>
      <c r="BL10" s="68">
        <f t="shared" si="40"/>
        <v>0.57134878443950909</v>
      </c>
      <c r="BM10" s="67">
        <f t="shared" si="41"/>
        <v>6</v>
      </c>
      <c r="BN10" s="97"/>
      <c r="BO10" s="68"/>
    </row>
    <row r="11" spans="1:67" s="67" customFormat="1" ht="17.25" customHeight="1" x14ac:dyDescent="0.25">
      <c r="A11" s="83" t="s">
        <v>43</v>
      </c>
      <c r="B11" s="149">
        <v>306.80794887977277</v>
      </c>
      <c r="C11" s="141">
        <f t="shared" si="0"/>
        <v>7</v>
      </c>
      <c r="D11" s="142">
        <f t="shared" si="4"/>
        <v>0.8521993453523905</v>
      </c>
      <c r="E11" s="144">
        <v>127.50726683475087</v>
      </c>
      <c r="F11" s="141">
        <f t="shared" si="5"/>
        <v>2</v>
      </c>
      <c r="G11" s="142">
        <f t="shared" si="6"/>
        <v>0.55923178515458305</v>
      </c>
      <c r="H11" s="158">
        <v>7</v>
      </c>
      <c r="I11" s="157">
        <f t="shared" si="7"/>
        <v>8</v>
      </c>
      <c r="J11" s="142">
        <f t="shared" si="8"/>
        <v>0.96296296296296313</v>
      </c>
      <c r="K11" s="130">
        <v>0.25851568693296734</v>
      </c>
      <c r="L11" s="129">
        <f t="shared" si="9"/>
        <v>3</v>
      </c>
      <c r="M11" s="130">
        <f t="shared" si="10"/>
        <v>4.6038318921714644E-2</v>
      </c>
      <c r="N11" s="144">
        <v>104.7411049824221</v>
      </c>
      <c r="O11" s="138">
        <f t="shared" si="11"/>
        <v>7</v>
      </c>
      <c r="P11" s="130">
        <f t="shared" si="12"/>
        <v>0.69581029851140441</v>
      </c>
      <c r="Q11" s="143">
        <v>97</v>
      </c>
      <c r="R11" s="141">
        <f t="shared" si="1"/>
        <v>4</v>
      </c>
      <c r="S11" s="142">
        <f t="shared" si="13"/>
        <v>0.50847457627118597</v>
      </c>
      <c r="T11" s="140">
        <v>12.41</v>
      </c>
      <c r="U11" s="141">
        <f t="shared" si="14"/>
        <v>8</v>
      </c>
      <c r="V11" s="142">
        <f t="shared" si="15"/>
        <v>0.75282714054927302</v>
      </c>
      <c r="W11" s="140">
        <v>8.9700000000000006</v>
      </c>
      <c r="X11" s="141">
        <f t="shared" si="16"/>
        <v>6</v>
      </c>
      <c r="Y11" s="142">
        <f t="shared" si="17"/>
        <v>0.67107875579086695</v>
      </c>
      <c r="Z11" s="140">
        <v>15.69</v>
      </c>
      <c r="AA11" s="141">
        <f t="shared" si="18"/>
        <v>4</v>
      </c>
      <c r="AB11" s="142">
        <f t="shared" si="19"/>
        <v>0.2474820143884893</v>
      </c>
      <c r="AC11" s="137"/>
      <c r="AD11" s="134"/>
      <c r="AE11" s="135"/>
      <c r="AF11" s="175">
        <v>73.099999999999994</v>
      </c>
      <c r="AG11" s="176">
        <f t="shared" si="22"/>
        <v>8</v>
      </c>
      <c r="AH11" s="135">
        <f t="shared" si="23"/>
        <v>0.9024122807017545</v>
      </c>
      <c r="AI11" s="138">
        <v>5038</v>
      </c>
      <c r="AJ11" s="138">
        <f t="shared" si="24"/>
        <v>6</v>
      </c>
      <c r="AK11" s="139">
        <f t="shared" si="25"/>
        <v>0.92175844668714346</v>
      </c>
      <c r="AL11" s="143">
        <v>7518.9322753807101</v>
      </c>
      <c r="AM11" s="132">
        <f t="shared" si="2"/>
        <v>6</v>
      </c>
      <c r="AN11" s="130">
        <f t="shared" si="26"/>
        <v>0.54345996823104936</v>
      </c>
      <c r="AO11" s="147">
        <v>225.83326168572492</v>
      </c>
      <c r="AP11" s="129">
        <f t="shared" si="27"/>
        <v>5</v>
      </c>
      <c r="AQ11" s="130">
        <f t="shared" si="28"/>
        <v>0.78764507693545793</v>
      </c>
      <c r="AR11" s="147">
        <v>228.90309980777795</v>
      </c>
      <c r="AS11" s="130">
        <f t="shared" si="29"/>
        <v>1</v>
      </c>
      <c r="AT11" s="131">
        <v>44.444444444444443</v>
      </c>
      <c r="AU11" s="132">
        <f t="shared" si="3"/>
        <v>7</v>
      </c>
      <c r="AV11" s="130">
        <f t="shared" si="30"/>
        <v>0.59259259259259256</v>
      </c>
      <c r="AW11" s="148">
        <v>2.5</v>
      </c>
      <c r="AX11" s="132">
        <f t="shared" si="31"/>
        <v>3</v>
      </c>
      <c r="AY11" s="130">
        <f t="shared" si="32"/>
        <v>0.57851239669421484</v>
      </c>
      <c r="AZ11" s="164">
        <v>8.5</v>
      </c>
      <c r="BA11" s="166">
        <f t="shared" si="33"/>
        <v>2</v>
      </c>
      <c r="BB11" s="130">
        <f t="shared" si="34"/>
        <v>0.21052631578947384</v>
      </c>
      <c r="BC11" s="164">
        <v>12.8</v>
      </c>
      <c r="BD11" s="166">
        <f t="shared" si="35"/>
        <v>7</v>
      </c>
      <c r="BE11" s="130">
        <f t="shared" si="36"/>
        <v>0.75609756097560987</v>
      </c>
      <c r="BF11" s="128">
        <v>0.74353694806680393</v>
      </c>
      <c r="BG11" s="129">
        <f t="shared" si="37"/>
        <v>2</v>
      </c>
      <c r="BH11" s="130">
        <f t="shared" si="42"/>
        <v>0.1210784512710294</v>
      </c>
      <c r="BI11" s="128">
        <v>0.4861587737359872</v>
      </c>
      <c r="BJ11" s="129">
        <f t="shared" si="38"/>
        <v>2</v>
      </c>
      <c r="BK11" s="130">
        <f t="shared" si="39"/>
        <v>0.16513797639845754</v>
      </c>
      <c r="BL11" s="68">
        <f>(D11+G11+J11+S11+M11+AE11+AK11+P11+V11+Y11+AN11+AQ11+AV11+AY11+BH11+AS11+S11+AB11+AH11+BB11+BE11+BK11)/20</f>
        <v>0.61919004202254202</v>
      </c>
      <c r="BM11" s="67">
        <f t="shared" si="41"/>
        <v>9</v>
      </c>
      <c r="BN11" s="97"/>
      <c r="BO11" s="68"/>
    </row>
    <row r="12" spans="1:67" s="67" customFormat="1" ht="18" customHeight="1" x14ac:dyDescent="0.25">
      <c r="A12" s="83" t="s">
        <v>44</v>
      </c>
      <c r="B12" s="149">
        <v>391.7764764209208</v>
      </c>
      <c r="C12" s="141">
        <f t="shared" si="0"/>
        <v>5</v>
      </c>
      <c r="D12" s="142">
        <f t="shared" si="4"/>
        <v>0.69533034348203593</v>
      </c>
      <c r="E12" s="144">
        <v>122.44052050458909</v>
      </c>
      <c r="F12" s="141">
        <f t="shared" si="5"/>
        <v>5</v>
      </c>
      <c r="G12" s="142">
        <f t="shared" si="6"/>
        <v>0.63047620824823747</v>
      </c>
      <c r="H12" s="158">
        <v>6.9</v>
      </c>
      <c r="I12" s="157">
        <f t="shared" si="7"/>
        <v>9</v>
      </c>
      <c r="J12" s="142">
        <f t="shared" si="8"/>
        <v>1</v>
      </c>
      <c r="K12" s="130">
        <v>0.38624623299259686</v>
      </c>
      <c r="L12" s="129">
        <f t="shared" si="9"/>
        <v>6</v>
      </c>
      <c r="M12" s="130">
        <f t="shared" si="10"/>
        <v>0.15026125972871718</v>
      </c>
      <c r="N12" s="145">
        <v>81.391289311181197</v>
      </c>
      <c r="O12" s="138">
        <f t="shared" si="11"/>
        <v>1</v>
      </c>
      <c r="P12" s="130">
        <f t="shared" si="12"/>
        <v>0</v>
      </c>
      <c r="Q12" s="143">
        <v>97</v>
      </c>
      <c r="R12" s="141">
        <f t="shared" si="1"/>
        <v>4</v>
      </c>
      <c r="S12" s="142">
        <f t="shared" si="13"/>
        <v>0.50847457627118597</v>
      </c>
      <c r="T12" s="140">
        <v>19.8</v>
      </c>
      <c r="U12" s="141">
        <f t="shared" si="14"/>
        <v>3</v>
      </c>
      <c r="V12" s="142">
        <f t="shared" si="15"/>
        <v>0.51405492730210012</v>
      </c>
      <c r="W12" s="140">
        <v>14.49</v>
      </c>
      <c r="X12" s="141">
        <f t="shared" si="16"/>
        <v>2</v>
      </c>
      <c r="Y12" s="142">
        <f t="shared" si="17"/>
        <v>0.30575777630708134</v>
      </c>
      <c r="Z12" s="140">
        <v>10.64</v>
      </c>
      <c r="AA12" s="141">
        <f t="shared" si="18"/>
        <v>7</v>
      </c>
      <c r="AB12" s="142">
        <f t="shared" si="19"/>
        <v>0.48968824940047961</v>
      </c>
      <c r="AC12" s="133">
        <v>100</v>
      </c>
      <c r="AD12" s="134">
        <f t="shared" si="20"/>
        <v>1</v>
      </c>
      <c r="AE12" s="135">
        <f t="shared" si="21"/>
        <v>0</v>
      </c>
      <c r="AF12" s="175">
        <v>64.2</v>
      </c>
      <c r="AG12" s="176">
        <f t="shared" si="22"/>
        <v>9</v>
      </c>
      <c r="AH12" s="135">
        <f t="shared" si="23"/>
        <v>1</v>
      </c>
      <c r="AI12" s="138">
        <v>4871</v>
      </c>
      <c r="AJ12" s="138">
        <f t="shared" si="24"/>
        <v>7</v>
      </c>
      <c r="AK12" s="139">
        <f t="shared" si="25"/>
        <v>0.92633830627468183</v>
      </c>
      <c r="AL12" s="146">
        <v>7123.4625381555152</v>
      </c>
      <c r="AM12" s="132">
        <f t="shared" si="2"/>
        <v>7</v>
      </c>
      <c r="AN12" s="130">
        <f t="shared" si="26"/>
        <v>0.67034877924573744</v>
      </c>
      <c r="AO12" s="147">
        <v>232.53662556977781</v>
      </c>
      <c r="AP12" s="129">
        <f t="shared" si="27"/>
        <v>4</v>
      </c>
      <c r="AQ12" s="130">
        <f t="shared" si="28"/>
        <v>0.76958874884639006</v>
      </c>
      <c r="AR12" s="147">
        <v>0</v>
      </c>
      <c r="AS12" s="130">
        <f t="shared" si="29"/>
        <v>0</v>
      </c>
      <c r="AT12" s="131">
        <v>35.294117647058826</v>
      </c>
      <c r="AU12" s="132">
        <f t="shared" si="3"/>
        <v>6</v>
      </c>
      <c r="AV12" s="130">
        <f t="shared" si="30"/>
        <v>0.4705882352941177</v>
      </c>
      <c r="AW12" s="148">
        <v>1.4375</v>
      </c>
      <c r="AX12" s="132">
        <f t="shared" si="31"/>
        <v>8</v>
      </c>
      <c r="AY12" s="130">
        <f t="shared" si="32"/>
        <v>0.87706611570247928</v>
      </c>
      <c r="AZ12" s="164">
        <v>8.5</v>
      </c>
      <c r="BA12" s="166">
        <f t="shared" si="33"/>
        <v>2</v>
      </c>
      <c r="BB12" s="130">
        <f t="shared" si="34"/>
        <v>0.21052631578947384</v>
      </c>
      <c r="BC12" s="164">
        <v>11.9</v>
      </c>
      <c r="BD12" s="166">
        <f t="shared" si="35"/>
        <v>5</v>
      </c>
      <c r="BE12" s="130">
        <f t="shared" si="36"/>
        <v>0.53658536585365857</v>
      </c>
      <c r="BF12" s="128">
        <v>0.96173314436120672</v>
      </c>
      <c r="BG12" s="129">
        <f t="shared" si="37"/>
        <v>4</v>
      </c>
      <c r="BH12" s="130">
        <f t="shared" si="42"/>
        <v>0.26211084064467255</v>
      </c>
      <c r="BI12" s="128">
        <v>0.50617533913747725</v>
      </c>
      <c r="BJ12" s="129">
        <f t="shared" si="38"/>
        <v>3</v>
      </c>
      <c r="BK12" s="130">
        <f t="shared" si="39"/>
        <v>0.18421297369410045</v>
      </c>
      <c r="BL12" s="68">
        <f>(D12+G12+J12+S12+M12+AE12+AK12+P12+V12+Y12+AN12+AQ12+AV12+AY12+BH12+AS12+S12+AB12+AH12+BB12+BE12+BK12)/21</f>
        <v>0.50999445706458746</v>
      </c>
      <c r="BM12" s="67">
        <f t="shared" si="41"/>
        <v>2</v>
      </c>
      <c r="BN12" s="97"/>
      <c r="BO12" s="68"/>
    </row>
    <row r="13" spans="1:67" s="67" customFormat="1" ht="17.25" customHeight="1" x14ac:dyDescent="0.25">
      <c r="A13" s="83" t="s">
        <v>45</v>
      </c>
      <c r="B13" s="149">
        <v>557.53904973603778</v>
      </c>
      <c r="C13" s="141">
        <f t="shared" si="0"/>
        <v>3</v>
      </c>
      <c r="D13" s="142">
        <f t="shared" si="4"/>
        <v>0.38929927320355812</v>
      </c>
      <c r="E13" s="144">
        <v>119.6112729528684</v>
      </c>
      <c r="F13" s="141">
        <f t="shared" si="5"/>
        <v>6</v>
      </c>
      <c r="G13" s="142">
        <f t="shared" si="6"/>
        <v>0.67025876227340375</v>
      </c>
      <c r="H13" s="158">
        <v>8.1999999999999993</v>
      </c>
      <c r="I13" s="157">
        <f t="shared" si="7"/>
        <v>2</v>
      </c>
      <c r="J13" s="142">
        <f t="shared" si="8"/>
        <v>0.51851851851851882</v>
      </c>
      <c r="K13" s="130">
        <v>0.35615147031243721</v>
      </c>
      <c r="L13" s="129">
        <f t="shared" si="9"/>
        <v>5</v>
      </c>
      <c r="M13" s="130">
        <f t="shared" si="10"/>
        <v>0.12570515497401896</v>
      </c>
      <c r="N13" s="144">
        <v>101.19672824657454</v>
      </c>
      <c r="O13" s="138">
        <f t="shared" si="11"/>
        <v>5</v>
      </c>
      <c r="P13" s="130">
        <f t="shared" si="12"/>
        <v>0.59019002855593261</v>
      </c>
      <c r="Q13" s="143">
        <v>96</v>
      </c>
      <c r="R13" s="141">
        <f t="shared" si="1"/>
        <v>6</v>
      </c>
      <c r="S13" s="142">
        <f t="shared" si="13"/>
        <v>0.67796610169491456</v>
      </c>
      <c r="T13" s="140">
        <v>35.71</v>
      </c>
      <c r="U13" s="141">
        <f t="shared" si="14"/>
        <v>1</v>
      </c>
      <c r="V13" s="142">
        <f t="shared" si="15"/>
        <v>0</v>
      </c>
      <c r="W13" s="140">
        <v>4</v>
      </c>
      <c r="X13" s="141">
        <f t="shared" si="16"/>
        <v>9</v>
      </c>
      <c r="Y13" s="142">
        <f t="shared" si="17"/>
        <v>1</v>
      </c>
      <c r="Z13" s="140">
        <v>4.3499999999999996</v>
      </c>
      <c r="AA13" s="141">
        <f t="shared" si="18"/>
        <v>8</v>
      </c>
      <c r="AB13" s="142">
        <f t="shared" si="19"/>
        <v>0.79136690647482011</v>
      </c>
      <c r="AC13" s="133">
        <v>76.680000000000007</v>
      </c>
      <c r="AD13" s="134">
        <f t="shared" si="20"/>
        <v>5</v>
      </c>
      <c r="AE13" s="135">
        <f t="shared" si="21"/>
        <v>0.45725490196078417</v>
      </c>
      <c r="AF13" s="175">
        <v>85.1</v>
      </c>
      <c r="AG13" s="176">
        <f t="shared" si="22"/>
        <v>3</v>
      </c>
      <c r="AH13" s="135">
        <f t="shared" si="23"/>
        <v>0.77083333333333348</v>
      </c>
      <c r="AI13" s="138">
        <v>8464</v>
      </c>
      <c r="AJ13" s="138">
        <f t="shared" si="24"/>
        <v>4</v>
      </c>
      <c r="AK13" s="139">
        <f t="shared" si="25"/>
        <v>0.82780276437033784</v>
      </c>
      <c r="AL13" s="146">
        <v>6096.0505811425182</v>
      </c>
      <c r="AM13" s="132">
        <f t="shared" si="2"/>
        <v>9</v>
      </c>
      <c r="AN13" s="130">
        <f t="shared" si="26"/>
        <v>1</v>
      </c>
      <c r="AO13" s="147">
        <v>352.2980501392758</v>
      </c>
      <c r="AP13" s="129">
        <f t="shared" si="27"/>
        <v>3</v>
      </c>
      <c r="AQ13" s="130">
        <f t="shared" si="28"/>
        <v>0.44699674700304448</v>
      </c>
      <c r="AR13" s="147">
        <v>0</v>
      </c>
      <c r="AS13" s="130">
        <f t="shared" si="29"/>
        <v>0</v>
      </c>
      <c r="AT13" s="131">
        <v>25</v>
      </c>
      <c r="AU13" s="132">
        <f t="shared" si="3"/>
        <v>4</v>
      </c>
      <c r="AV13" s="130">
        <f t="shared" si="30"/>
        <v>0.33333333333333331</v>
      </c>
      <c r="AW13" s="148">
        <v>2.5</v>
      </c>
      <c r="AX13" s="132">
        <f t="shared" si="31"/>
        <v>3</v>
      </c>
      <c r="AY13" s="130">
        <f t="shared" si="32"/>
        <v>0.57851239669421484</v>
      </c>
      <c r="AZ13" s="164">
        <v>7</v>
      </c>
      <c r="BA13" s="166">
        <f t="shared" si="33"/>
        <v>9</v>
      </c>
      <c r="BB13" s="130">
        <f t="shared" si="34"/>
        <v>1</v>
      </c>
      <c r="BC13" s="164">
        <v>11.3</v>
      </c>
      <c r="BD13" s="166">
        <f t="shared" si="35"/>
        <v>3</v>
      </c>
      <c r="BE13" s="130">
        <f t="shared" si="36"/>
        <v>0.39024390243902463</v>
      </c>
      <c r="BF13" s="128">
        <v>1.0392489694114386</v>
      </c>
      <c r="BG13" s="129">
        <f t="shared" si="37"/>
        <v>6</v>
      </c>
      <c r="BH13" s="130">
        <f t="shared" si="42"/>
        <v>0.31221364814894775</v>
      </c>
      <c r="BI13" s="128">
        <v>0.79675754321543635</v>
      </c>
      <c r="BJ13" s="129">
        <f t="shared" si="38"/>
        <v>6</v>
      </c>
      <c r="BK13" s="130">
        <f t="shared" si="39"/>
        <v>0.46112635247667666</v>
      </c>
      <c r="BL13" s="68">
        <f t="shared" si="40"/>
        <v>0.57236134414998951</v>
      </c>
      <c r="BM13" s="67">
        <f t="shared" si="41"/>
        <v>7</v>
      </c>
      <c r="BN13" s="97"/>
      <c r="BO13" s="68"/>
    </row>
    <row r="14" spans="1:67" s="67" customFormat="1" ht="18" customHeight="1" x14ac:dyDescent="0.25">
      <c r="A14" s="83" t="s">
        <v>46</v>
      </c>
      <c r="B14" s="149">
        <v>307.25656641542071</v>
      </c>
      <c r="C14" s="141">
        <f t="shared" si="0"/>
        <v>6</v>
      </c>
      <c r="D14" s="142">
        <f t="shared" si="4"/>
        <v>0.85137110709670749</v>
      </c>
      <c r="E14" s="144">
        <v>123.63995863086168</v>
      </c>
      <c r="F14" s="141">
        <f t="shared" si="5"/>
        <v>4</v>
      </c>
      <c r="G14" s="142">
        <f t="shared" si="6"/>
        <v>0.61361069500275855</v>
      </c>
      <c r="H14" s="158">
        <v>9.6</v>
      </c>
      <c r="I14" s="157">
        <f t="shared" si="7"/>
        <v>1</v>
      </c>
      <c r="J14" s="142">
        <f t="shared" si="8"/>
        <v>0</v>
      </c>
      <c r="K14" s="130">
        <v>1.4276445322773954</v>
      </c>
      <c r="L14" s="129">
        <f t="shared" si="9"/>
        <v>9</v>
      </c>
      <c r="M14" s="130">
        <f t="shared" si="10"/>
        <v>1</v>
      </c>
      <c r="N14" s="144">
        <v>105.61235782574236</v>
      </c>
      <c r="O14" s="138">
        <f t="shared" si="11"/>
        <v>8</v>
      </c>
      <c r="P14" s="130">
        <f t="shared" si="12"/>
        <v>0.72177310308018949</v>
      </c>
      <c r="Q14" s="143">
        <v>98</v>
      </c>
      <c r="R14" s="141">
        <f t="shared" si="1"/>
        <v>3</v>
      </c>
      <c r="S14" s="142">
        <f t="shared" si="13"/>
        <v>0.33898305084745728</v>
      </c>
      <c r="T14" s="140">
        <v>19.43</v>
      </c>
      <c r="U14" s="141">
        <f t="shared" si="14"/>
        <v>5</v>
      </c>
      <c r="V14" s="142">
        <f t="shared" si="15"/>
        <v>0.5260096930533118</v>
      </c>
      <c r="W14" s="140">
        <v>11.76</v>
      </c>
      <c r="X14" s="141">
        <f t="shared" si="16"/>
        <v>3</v>
      </c>
      <c r="Y14" s="142">
        <f t="shared" si="17"/>
        <v>0.48643282594308407</v>
      </c>
      <c r="Z14" s="140">
        <v>11.92</v>
      </c>
      <c r="AA14" s="141">
        <f t="shared" si="18"/>
        <v>5</v>
      </c>
      <c r="AB14" s="142">
        <f t="shared" si="19"/>
        <v>0.42829736211031177</v>
      </c>
      <c r="AC14" s="133">
        <v>65.150000000000006</v>
      </c>
      <c r="AD14" s="134">
        <f t="shared" si="20"/>
        <v>6</v>
      </c>
      <c r="AE14" s="135">
        <f t="shared" si="21"/>
        <v>0.68333333333333324</v>
      </c>
      <c r="AF14" s="175">
        <v>86.3</v>
      </c>
      <c r="AG14" s="176">
        <f t="shared" si="22"/>
        <v>2</v>
      </c>
      <c r="AH14" s="135">
        <f t="shared" si="23"/>
        <v>0.75767543859649134</v>
      </c>
      <c r="AI14" s="138">
        <v>2185</v>
      </c>
      <c r="AJ14" s="138">
        <f t="shared" si="24"/>
        <v>9</v>
      </c>
      <c r="AK14" s="139">
        <f t="shared" si="25"/>
        <v>1</v>
      </c>
      <c r="AL14" s="146">
        <v>8480.776309101102</v>
      </c>
      <c r="AM14" s="132">
        <f t="shared" si="2"/>
        <v>3</v>
      </c>
      <c r="AN14" s="130">
        <f t="shared" si="26"/>
        <v>0.23484660459747791</v>
      </c>
      <c r="AO14" s="147">
        <v>199.31958430077353</v>
      </c>
      <c r="AP14" s="129">
        <f t="shared" si="27"/>
        <v>6</v>
      </c>
      <c r="AQ14" s="130">
        <f t="shared" si="28"/>
        <v>0.85906290028371579</v>
      </c>
      <c r="AR14" s="147">
        <v>46.589703531495161</v>
      </c>
      <c r="AS14" s="130">
        <f t="shared" si="29"/>
        <v>0.20353461167899867</v>
      </c>
      <c r="AT14" s="131">
        <v>48.453608247422679</v>
      </c>
      <c r="AU14" s="132">
        <f t="shared" si="3"/>
        <v>8</v>
      </c>
      <c r="AV14" s="130">
        <f t="shared" si="30"/>
        <v>0.64604810996563566</v>
      </c>
      <c r="AW14" s="148">
        <v>4.5588235294117645</v>
      </c>
      <c r="AX14" s="132">
        <f t="shared" ref="AX14" si="43">RANK(AW14,AW$6:AW$14,0)</f>
        <v>1</v>
      </c>
      <c r="AY14" s="130">
        <f t="shared" si="32"/>
        <v>0</v>
      </c>
      <c r="AZ14" s="164">
        <v>7.3</v>
      </c>
      <c r="BA14" s="166">
        <f t="shared" si="33"/>
        <v>6</v>
      </c>
      <c r="BB14" s="130">
        <f t="shared" si="34"/>
        <v>0.84210526315789491</v>
      </c>
      <c r="BC14" s="164">
        <v>12.6</v>
      </c>
      <c r="BD14" s="166">
        <f t="shared" si="35"/>
        <v>6</v>
      </c>
      <c r="BE14" s="130">
        <f t="shared" si="36"/>
        <v>0.70731707317073156</v>
      </c>
      <c r="BF14" s="128">
        <v>1.2049970489868187</v>
      </c>
      <c r="BG14" s="129">
        <f t="shared" si="37"/>
        <v>7</v>
      </c>
      <c r="BH14" s="130">
        <f t="shared" si="42"/>
        <v>0.41934589011098705</v>
      </c>
      <c r="BI14" s="128">
        <v>0.88530395435766285</v>
      </c>
      <c r="BJ14" s="129">
        <f t="shared" si="38"/>
        <v>7</v>
      </c>
      <c r="BK14" s="130">
        <f t="shared" si="39"/>
        <v>0.54550758967689694</v>
      </c>
      <c r="BL14" s="68">
        <f t="shared" si="40"/>
        <v>0.58115417631206856</v>
      </c>
      <c r="BM14" s="67">
        <f t="shared" si="41"/>
        <v>8</v>
      </c>
      <c r="BN14" s="97"/>
      <c r="BO14" s="68"/>
    </row>
    <row r="15" spans="1:67" s="31" customFormat="1" ht="15.75" x14ac:dyDescent="0.25">
      <c r="A15" s="32" t="s">
        <v>0</v>
      </c>
      <c r="B15" s="103">
        <f>MAX(B6:B14)</f>
        <v>768.40407483693787</v>
      </c>
      <c r="C15" s="104" t="s">
        <v>29</v>
      </c>
      <c r="D15" s="104" t="s">
        <v>29</v>
      </c>
      <c r="E15" s="104">
        <f>MAX(E6:E14)</f>
        <v>167.27859871032862</v>
      </c>
      <c r="F15" s="104" t="s">
        <v>29</v>
      </c>
      <c r="G15" s="105" t="s">
        <v>29</v>
      </c>
      <c r="H15" s="105">
        <f>MAX(H6:H14)</f>
        <v>9.6</v>
      </c>
      <c r="I15" s="105" t="s">
        <v>98</v>
      </c>
      <c r="J15" s="105" t="s">
        <v>98</v>
      </c>
      <c r="K15" s="106">
        <f>MAX(K6:K14)</f>
        <v>1.4276445322773954</v>
      </c>
      <c r="L15" s="104" t="s">
        <v>29</v>
      </c>
      <c r="M15" s="104" t="s">
        <v>29</v>
      </c>
      <c r="N15" s="104">
        <f>MAX(N6:N14)</f>
        <v>114.94902152812998</v>
      </c>
      <c r="O15" s="104" t="s">
        <v>98</v>
      </c>
      <c r="P15" s="104" t="s">
        <v>98</v>
      </c>
      <c r="Q15" s="54">
        <f>MAX(Q6:Q14)</f>
        <v>100</v>
      </c>
      <c r="R15" s="104" t="s">
        <v>23</v>
      </c>
      <c r="S15" s="107" t="s">
        <v>23</v>
      </c>
      <c r="T15" s="108">
        <f>MAX(T6:T14)</f>
        <v>35.71</v>
      </c>
      <c r="U15" s="108" t="s">
        <v>98</v>
      </c>
      <c r="V15" s="108" t="s">
        <v>98</v>
      </c>
      <c r="W15" s="108">
        <f>MAX(W6:W14)</f>
        <v>19.11</v>
      </c>
      <c r="X15" s="108" t="s">
        <v>98</v>
      </c>
      <c r="Y15" s="108" t="s">
        <v>98</v>
      </c>
      <c r="Z15" s="108">
        <f>MAX(Z6:Z14)</f>
        <v>20.85</v>
      </c>
      <c r="AA15" s="108" t="s">
        <v>98</v>
      </c>
      <c r="AB15" s="108" t="s">
        <v>98</v>
      </c>
      <c r="AC15" s="54">
        <f>MAX(AC6:AC14)</f>
        <v>100</v>
      </c>
      <c r="AD15" s="104" t="s">
        <v>29</v>
      </c>
      <c r="AE15" s="104" t="s">
        <v>29</v>
      </c>
      <c r="AF15" s="54">
        <f>MAX(AF6:AF14)</f>
        <v>155.4</v>
      </c>
      <c r="AG15" s="54" t="s">
        <v>29</v>
      </c>
      <c r="AH15" s="54" t="s">
        <v>29</v>
      </c>
      <c r="AI15" s="54">
        <f>MAX(AI6:AI14)</f>
        <v>38649</v>
      </c>
      <c r="AJ15" s="54" t="s">
        <v>29</v>
      </c>
      <c r="AK15" s="54" t="s">
        <v>29</v>
      </c>
      <c r="AL15" s="103">
        <f>MAX(AL6:AL14)</f>
        <v>9212.7141708062063</v>
      </c>
      <c r="AM15" s="104" t="s">
        <v>29</v>
      </c>
      <c r="AN15" s="104" t="s">
        <v>29</v>
      </c>
      <c r="AO15" s="104">
        <f>MAX(AO6:AO14)</f>
        <v>518.24440619621339</v>
      </c>
      <c r="AP15" s="104" t="s">
        <v>29</v>
      </c>
      <c r="AQ15" s="105" t="s">
        <v>29</v>
      </c>
      <c r="AR15" s="109">
        <f>MAX(AR6:AR14)</f>
        <v>228.90309980777795</v>
      </c>
      <c r="AS15" s="105" t="s">
        <v>98</v>
      </c>
      <c r="AT15" s="104">
        <f>MAX(AT6:AT14)</f>
        <v>75</v>
      </c>
      <c r="AU15" s="104" t="s">
        <v>23</v>
      </c>
      <c r="AV15" s="104" t="s">
        <v>29</v>
      </c>
      <c r="AW15" s="54">
        <f>MAX(AW6:AW14)</f>
        <v>4.5588235294117645</v>
      </c>
      <c r="AX15" s="104" t="s">
        <v>23</v>
      </c>
      <c r="AY15" s="105" t="s">
        <v>29</v>
      </c>
      <c r="AZ15" s="165">
        <f>MAX(AZ6:AZ14)</f>
        <v>8.9</v>
      </c>
      <c r="BA15" s="165" t="s">
        <v>98</v>
      </c>
      <c r="BB15" s="165" t="s">
        <v>98</v>
      </c>
      <c r="BC15" s="165">
        <f>MAX(BC6:BC14)</f>
        <v>13.8</v>
      </c>
      <c r="BD15" s="165" t="s">
        <v>98</v>
      </c>
      <c r="BE15" s="165" t="s">
        <v>98</v>
      </c>
      <c r="BF15" s="54">
        <f>MAX(BF6:BF14)</f>
        <v>2.1033475534573363</v>
      </c>
      <c r="BG15" s="104" t="s">
        <v>29</v>
      </c>
      <c r="BH15" s="104" t="s">
        <v>29</v>
      </c>
      <c r="BI15" s="104">
        <f>MAX(BI6:BI14)</f>
        <v>1.3622307352485445</v>
      </c>
      <c r="BJ15" s="104" t="s">
        <v>29</v>
      </c>
      <c r="BK15" s="110" t="s">
        <v>29</v>
      </c>
      <c r="BL15" s="111">
        <f>MAX(BL6:BL14)</f>
        <v>0.61919004202254202</v>
      </c>
      <c r="BM15" s="104" t="s">
        <v>29</v>
      </c>
      <c r="BO15" s="52"/>
    </row>
    <row r="16" spans="1:67" s="31" customFormat="1" ht="16.5" thickBot="1" x14ac:dyDescent="0.3">
      <c r="A16" s="33" t="s">
        <v>1</v>
      </c>
      <c r="B16" s="112">
        <f>MIN(B6:B14)</f>
        <v>226.75131662425488</v>
      </c>
      <c r="C16" s="113" t="s">
        <v>29</v>
      </c>
      <c r="D16" s="113" t="s">
        <v>29</v>
      </c>
      <c r="E16" s="113">
        <f>MIN(E6:E14)</f>
        <v>96.160802956669613</v>
      </c>
      <c r="F16" s="113" t="s">
        <v>29</v>
      </c>
      <c r="G16" s="114" t="s">
        <v>29</v>
      </c>
      <c r="H16" s="119">
        <f>MIN(H6:H14)</f>
        <v>6.9</v>
      </c>
      <c r="I16" s="119" t="s">
        <v>98</v>
      </c>
      <c r="J16" s="119" t="s">
        <v>98</v>
      </c>
      <c r="K16" s="115">
        <f>MIN(K6:K14)</f>
        <v>0.20209337174971656</v>
      </c>
      <c r="L16" s="116" t="s">
        <v>29</v>
      </c>
      <c r="M16" s="116" t="s">
        <v>29</v>
      </c>
      <c r="N16" s="116">
        <f>MIN(N6:N14)</f>
        <v>81.391289311181197</v>
      </c>
      <c r="O16" s="116" t="s">
        <v>98</v>
      </c>
      <c r="P16" s="116" t="s">
        <v>98</v>
      </c>
      <c r="Q16" s="55">
        <f>MIN(Q6:Q14)</f>
        <v>94.1</v>
      </c>
      <c r="R16" s="113" t="s">
        <v>23</v>
      </c>
      <c r="S16" s="114" t="s">
        <v>23</v>
      </c>
      <c r="T16" s="117">
        <f>MIN(T6:T14)</f>
        <v>4.76</v>
      </c>
      <c r="U16" s="117" t="s">
        <v>98</v>
      </c>
      <c r="V16" s="117" t="s">
        <v>98</v>
      </c>
      <c r="W16" s="117">
        <f>MIN(W6:W14)</f>
        <v>4</v>
      </c>
      <c r="X16" s="117" t="s">
        <v>98</v>
      </c>
      <c r="Y16" s="117" t="s">
        <v>98</v>
      </c>
      <c r="Z16" s="117">
        <f>MIN(Z6:Z14)</f>
        <v>0</v>
      </c>
      <c r="AA16" s="117" t="s">
        <v>98</v>
      </c>
      <c r="AB16" s="117" t="s">
        <v>98</v>
      </c>
      <c r="AC16" s="55">
        <f>MIN(AC6:AC14)</f>
        <v>49</v>
      </c>
      <c r="AD16" s="113" t="s">
        <v>29</v>
      </c>
      <c r="AE16" s="113" t="s">
        <v>29</v>
      </c>
      <c r="AF16" s="55">
        <f>MIN(AF6:AF14)</f>
        <v>64.2</v>
      </c>
      <c r="AG16" s="55" t="s">
        <v>29</v>
      </c>
      <c r="AH16" s="55" t="s">
        <v>29</v>
      </c>
      <c r="AI16" s="55">
        <f>MIN(AI6:AI14)</f>
        <v>2185</v>
      </c>
      <c r="AJ16" s="55" t="s">
        <v>29</v>
      </c>
      <c r="AK16" s="55" t="s">
        <v>29</v>
      </c>
      <c r="AL16" s="118">
        <f>MIN(AL6:AL14)</f>
        <v>6096.0505811425182</v>
      </c>
      <c r="AM16" s="113" t="s">
        <v>29</v>
      </c>
      <c r="AN16" s="113" t="s">
        <v>29</v>
      </c>
      <c r="AO16" s="113">
        <f>MIN(AO6:AO14)</f>
        <v>146.99706005879881</v>
      </c>
      <c r="AP16" s="113" t="s">
        <v>29</v>
      </c>
      <c r="AQ16" s="114" t="s">
        <v>29</v>
      </c>
      <c r="AR16" s="119">
        <f>MIN(AR6:AR14)</f>
        <v>0</v>
      </c>
      <c r="AS16" s="119" t="s">
        <v>98</v>
      </c>
      <c r="AT16" s="116">
        <f>MIN(AT6:AT14)</f>
        <v>0</v>
      </c>
      <c r="AU16" s="116" t="s">
        <v>23</v>
      </c>
      <c r="AV16" s="116" t="s">
        <v>29</v>
      </c>
      <c r="AW16" s="55">
        <f>MIN(AW6:AW14)</f>
        <v>1</v>
      </c>
      <c r="AX16" s="113" t="s">
        <v>23</v>
      </c>
      <c r="AY16" s="114" t="s">
        <v>29</v>
      </c>
      <c r="AZ16" s="116">
        <f>MIN(AZ6:AZ14)</f>
        <v>7</v>
      </c>
      <c r="BA16" s="116" t="s">
        <v>98</v>
      </c>
      <c r="BB16" s="116" t="s">
        <v>98</v>
      </c>
      <c r="BC16" s="116">
        <f>MIN(BC6:BC14)</f>
        <v>9.6999999999999993</v>
      </c>
      <c r="BD16" s="116" t="s">
        <v>98</v>
      </c>
      <c r="BE16" s="116" t="s">
        <v>98</v>
      </c>
      <c r="BF16" s="55">
        <f>MIN(BF6:BF14)</f>
        <v>0.55621219495237428</v>
      </c>
      <c r="BG16" s="113" t="s">
        <v>29</v>
      </c>
      <c r="BH16" s="113" t="s">
        <v>29</v>
      </c>
      <c r="BI16" s="113">
        <f>MIN(BI6:BI14)</f>
        <v>0.31286935966071056</v>
      </c>
      <c r="BJ16" s="113" t="s">
        <v>29</v>
      </c>
      <c r="BK16" s="120" t="s">
        <v>29</v>
      </c>
      <c r="BL16" s="121">
        <f>MIN(BL6:BL14)</f>
        <v>0.45986709260474512</v>
      </c>
      <c r="BM16" s="113" t="s">
        <v>29</v>
      </c>
      <c r="BO16" s="52"/>
    </row>
    <row r="17" spans="4:63" x14ac:dyDescent="0.25">
      <c r="D17" s="50" t="s">
        <v>80</v>
      </c>
      <c r="G17" s="50" t="s">
        <v>80</v>
      </c>
      <c r="H17" s="50"/>
      <c r="I17" s="50"/>
      <c r="J17" s="50"/>
      <c r="K17" s="50" t="s">
        <v>99</v>
      </c>
      <c r="L17" s="50"/>
      <c r="M17" s="50"/>
      <c r="N17" s="50"/>
      <c r="O17" s="50"/>
      <c r="P17" s="50"/>
      <c r="S17" s="50" t="s">
        <v>81</v>
      </c>
      <c r="T17" s="50"/>
      <c r="U17" s="50"/>
      <c r="V17" s="50"/>
      <c r="W17" s="50"/>
      <c r="X17" s="50"/>
      <c r="Y17" s="50"/>
      <c r="Z17" s="50"/>
      <c r="AA17" s="50"/>
      <c r="AB17" s="50"/>
      <c r="AE17" s="50" t="s">
        <v>81</v>
      </c>
      <c r="AF17" s="50"/>
      <c r="AG17" s="50"/>
      <c r="AH17" s="50"/>
      <c r="AI17" s="50"/>
      <c r="AJ17" s="56"/>
      <c r="AK17" s="51" t="s">
        <v>80</v>
      </c>
      <c r="AN17" s="51" t="s">
        <v>82</v>
      </c>
      <c r="AQ17" s="51" t="s">
        <v>82</v>
      </c>
      <c r="AR17" s="51"/>
      <c r="AS17" s="51"/>
      <c r="AV17" s="82" t="s">
        <v>81</v>
      </c>
      <c r="AY17" s="51" t="s">
        <v>82</v>
      </c>
      <c r="AZ17" s="51"/>
      <c r="BA17" s="51"/>
      <c r="BB17" s="51"/>
      <c r="BC17" s="51"/>
      <c r="BD17" s="51"/>
      <c r="BE17" s="51"/>
      <c r="BH17" s="51" t="s">
        <v>81</v>
      </c>
      <c r="BK17" s="51" t="s">
        <v>81</v>
      </c>
    </row>
    <row r="20" spans="4:63" x14ac:dyDescent="0.25">
      <c r="AY20" s="91"/>
      <c r="AZ20" s="91"/>
      <c r="BA20" s="91"/>
      <c r="BB20" s="91"/>
      <c r="BC20" s="91"/>
      <c r="BD20" s="91"/>
      <c r="BE20" s="91"/>
    </row>
    <row r="21" spans="4:63" ht="15.75" x14ac:dyDescent="0.25">
      <c r="T21" s="102">
        <f>MAX(T12:T20)</f>
        <v>35.71</v>
      </c>
    </row>
    <row r="22" spans="4:63" x14ac:dyDescent="0.25">
      <c r="O22" s="3">
        <f>(K6-$K$16)/($K$15-$K$16)</f>
        <v>4.9135913947590926E-2</v>
      </c>
      <c r="P22" s="99"/>
    </row>
  </sheetData>
  <mergeCells count="54">
    <mergeCell ref="AL4:AN4"/>
    <mergeCell ref="AO4:AQ4"/>
    <mergeCell ref="AT5:AV5"/>
    <mergeCell ref="AO5:AQ5"/>
    <mergeCell ref="AL5:AN5"/>
    <mergeCell ref="AL1:AS1"/>
    <mergeCell ref="AR4:AS4"/>
    <mergeCell ref="AR5:AS5"/>
    <mergeCell ref="K1:P2"/>
    <mergeCell ref="K4:M4"/>
    <mergeCell ref="N4:P4"/>
    <mergeCell ref="K5:M5"/>
    <mergeCell ref="N5:P5"/>
    <mergeCell ref="Q5:S5"/>
    <mergeCell ref="Q4:S4"/>
    <mergeCell ref="AC5:AE5"/>
    <mergeCell ref="T1:AB1"/>
    <mergeCell ref="T4:V4"/>
    <mergeCell ref="W4:Y4"/>
    <mergeCell ref="Z4:AB4"/>
    <mergeCell ref="AC4:AE4"/>
    <mergeCell ref="A2:A3"/>
    <mergeCell ref="B5:D5"/>
    <mergeCell ref="E5:G5"/>
    <mergeCell ref="B4:D4"/>
    <mergeCell ref="E4:G4"/>
    <mergeCell ref="B1:J2"/>
    <mergeCell ref="H4:J4"/>
    <mergeCell ref="H5:J5"/>
    <mergeCell ref="AC1:AH1"/>
    <mergeCell ref="Q1:S1"/>
    <mergeCell ref="AF4:AH4"/>
    <mergeCell ref="AF5:AH5"/>
    <mergeCell ref="AI1:AK1"/>
    <mergeCell ref="AI4:AK4"/>
    <mergeCell ref="AI5:AK5"/>
    <mergeCell ref="BL1:BM1"/>
    <mergeCell ref="BF5:BH5"/>
    <mergeCell ref="BF4:BH4"/>
    <mergeCell ref="BM3:BM5"/>
    <mergeCell ref="BL3:BL5"/>
    <mergeCell ref="BF1:BK1"/>
    <mergeCell ref="BI5:BK5"/>
    <mergeCell ref="BI4:BK4"/>
    <mergeCell ref="AW1:AY2"/>
    <mergeCell ref="AW5:AY5"/>
    <mergeCell ref="AW4:AY4"/>
    <mergeCell ref="AT4:AV4"/>
    <mergeCell ref="AZ1:BE1"/>
    <mergeCell ref="AT1:AV2"/>
    <mergeCell ref="AZ4:BB4"/>
    <mergeCell ref="BC4:BE4"/>
    <mergeCell ref="AZ5:BB5"/>
    <mergeCell ref="BC5:BE5"/>
  </mergeCells>
  <phoneticPr fontId="41" type="noConversion"/>
  <conditionalFormatting sqref="B6:D14">
    <cfRule type="cellIs" dxfId="234" priority="384" operator="equal">
      <formula>$B$16</formula>
    </cfRule>
    <cfRule type="cellIs" dxfId="233" priority="385" operator="equal">
      <formula>$B$15</formula>
    </cfRule>
  </conditionalFormatting>
  <conditionalFormatting sqref="E5:E14 P6:P14 B6:N14">
    <cfRule type="cellIs" dxfId="232" priority="386" operator="equal">
      <formula>$E$16</formula>
    </cfRule>
    <cfRule type="cellIs" dxfId="231" priority="387" operator="equal">
      <formula>$E$15</formula>
    </cfRule>
  </conditionalFormatting>
  <conditionalFormatting sqref="AD6:AH14">
    <cfRule type="cellIs" dxfId="230" priority="393" operator="equal">
      <formula>#REF!</formula>
    </cfRule>
    <cfRule type="cellIs" dxfId="229" priority="394" operator="equal">
      <formula>#REF!</formula>
    </cfRule>
  </conditionalFormatting>
  <conditionalFormatting sqref="AO6:AO14">
    <cfRule type="cellIs" dxfId="228" priority="288" operator="equal">
      <formula>$AO$16</formula>
    </cfRule>
    <cfRule type="cellIs" dxfId="227" priority="289" operator="equal">
      <formula>$AO$15</formula>
    </cfRule>
    <cfRule type="cellIs" dxfId="226" priority="307" operator="equal">
      <formula>$AP$16</formula>
    </cfRule>
    <cfRule type="cellIs" dxfId="225" priority="308" operator="equal">
      <formula>$AP$15</formula>
    </cfRule>
    <cfRule type="cellIs" dxfId="224" priority="309" operator="equal">
      <formula>$AP$15</formula>
    </cfRule>
  </conditionalFormatting>
  <conditionalFormatting sqref="BM6:BM14">
    <cfRule type="cellIs" dxfId="223" priority="268" operator="lessThan">
      <formula>3</formula>
    </cfRule>
    <cfRule type="cellIs" dxfId="222" priority="269" operator="greaterThan">
      <formula>7</formula>
    </cfRule>
  </conditionalFormatting>
  <conditionalFormatting sqref="AC11">
    <cfRule type="cellIs" dxfId="221" priority="218" operator="equal">
      <formula>#REF!</formula>
    </cfRule>
    <cfRule type="cellIs" dxfId="220" priority="219" operator="equal">
      <formula>#REF!</formula>
    </cfRule>
    <cfRule type="cellIs" priority="220" operator="equal">
      <formula>#REF!</formula>
    </cfRule>
  </conditionalFormatting>
  <conditionalFormatting sqref="AT6:AT14">
    <cfRule type="cellIs" dxfId="219" priority="200" operator="equal">
      <formula>#REF!</formula>
    </cfRule>
    <cfRule type="cellIs" dxfId="218" priority="201" operator="equal">
      <formula>#REF!</formula>
    </cfRule>
  </conditionalFormatting>
  <conditionalFormatting sqref="B6:D14">
    <cfRule type="cellIs" dxfId="217" priority="673" operator="equal">
      <formula>#REF!</formula>
    </cfRule>
    <cfRule type="cellIs" dxfId="216" priority="674" operator="equal">
      <formula>#REF!</formula>
    </cfRule>
  </conditionalFormatting>
  <conditionalFormatting sqref="AW6:AW14">
    <cfRule type="cellIs" dxfId="215" priority="117" operator="equal">
      <formula>$AW$16</formula>
    </cfRule>
    <cfRule type="cellIs" dxfId="214" priority="118" operator="equal">
      <formula>$AW$15</formula>
    </cfRule>
    <cfRule type="cellIs" dxfId="213" priority="186" operator="equal">
      <formula>#REF!</formula>
    </cfRule>
    <cfRule type="cellIs" dxfId="212" priority="187" operator="equal">
      <formula>#REF!</formula>
    </cfRule>
  </conditionalFormatting>
  <conditionalFormatting sqref="R6:AB14">
    <cfRule type="cellIs" dxfId="211" priority="178" operator="equal">
      <formula>$E$16</formula>
    </cfRule>
    <cfRule type="cellIs" dxfId="210" priority="179" operator="equal">
      <formula>$E$15</formula>
    </cfRule>
  </conditionalFormatting>
  <conditionalFormatting sqref="AC11">
    <cfRule type="cellIs" dxfId="209" priority="167" operator="equal">
      <formula>$AC$16</formula>
    </cfRule>
    <cfRule type="cellIs" dxfId="208" priority="169" operator="equal">
      <formula>$AC$15</formula>
    </cfRule>
  </conditionalFormatting>
  <conditionalFormatting sqref="AL11">
    <cfRule type="cellIs" dxfId="207" priority="144" operator="equal">
      <formula>#REF!</formula>
    </cfRule>
    <cfRule type="cellIs" dxfId="206" priority="145" operator="equal">
      <formula>#REF!</formula>
    </cfRule>
    <cfRule type="cellIs" priority="146" operator="equal">
      <formula>#REF!</formula>
    </cfRule>
  </conditionalFormatting>
  <conditionalFormatting sqref="AL6:AL14">
    <cfRule type="cellIs" dxfId="205" priority="133" operator="equal">
      <formula>$AL$16</formula>
    </cfRule>
    <cfRule type="cellIs" dxfId="204" priority="134" operator="equal">
      <formula>$AL$15</formula>
    </cfRule>
    <cfRule type="cellIs" dxfId="203" priority="142" operator="equal">
      <formula>$AC$16</formula>
    </cfRule>
    <cfRule type="cellIs" dxfId="202" priority="143" operator="equal">
      <formula>$AC$15</formula>
    </cfRule>
  </conditionalFormatting>
  <conditionalFormatting sqref="AT6:AT14">
    <cfRule type="cellIs" dxfId="201" priority="123" operator="equal">
      <formula>$AT$16</formula>
    </cfRule>
    <cfRule type="cellIs" dxfId="200" priority="124" operator="equal">
      <formula>$AT$15</formula>
    </cfRule>
  </conditionalFormatting>
  <conditionalFormatting sqref="BF6:BF14">
    <cfRule type="cellIs" dxfId="199" priority="105" operator="equal">
      <formula>$BF$16</formula>
    </cfRule>
    <cfRule type="cellIs" dxfId="198" priority="106" operator="equal">
      <formula>$BF$15</formula>
    </cfRule>
  </conditionalFormatting>
  <conditionalFormatting sqref="BI6:BI14">
    <cfRule type="cellIs" dxfId="197" priority="103" operator="equal">
      <formula>$BI$16</formula>
    </cfRule>
    <cfRule type="cellIs" dxfId="196" priority="104" operator="equal">
      <formula>$BI$15</formula>
    </cfRule>
  </conditionalFormatting>
  <conditionalFormatting sqref="BL6:BL14">
    <cfRule type="cellIs" dxfId="195" priority="83" operator="equal">
      <formula>$BL$16</formula>
    </cfRule>
    <cfRule type="cellIs" dxfId="194" priority="84" operator="equal">
      <formula>$BL$15</formula>
    </cfRule>
  </conditionalFormatting>
  <conditionalFormatting sqref="E6:E14">
    <cfRule type="cellIs" dxfId="193" priority="71" operator="equal">
      <formula>$B$16</formula>
    </cfRule>
    <cfRule type="cellIs" dxfId="192" priority="72" operator="equal">
      <formula>$B$15</formula>
    </cfRule>
  </conditionalFormatting>
  <conditionalFormatting sqref="E6:E14">
    <cfRule type="cellIs" dxfId="191" priority="73" operator="equal">
      <formula>#REF!</formula>
    </cfRule>
    <cfRule type="cellIs" dxfId="190" priority="74" operator="equal">
      <formula>#REF!</formula>
    </cfRule>
  </conditionalFormatting>
  <conditionalFormatting sqref="K6:K14">
    <cfRule type="cellIs" dxfId="189" priority="44" operator="equal">
      <formula>$K$15</formula>
    </cfRule>
    <cfRule type="cellIs" dxfId="188" priority="45" operator="equal">
      <formula>$K$16</formula>
    </cfRule>
  </conditionalFormatting>
  <conditionalFormatting sqref="N6:N14">
    <cfRule type="cellIs" dxfId="187" priority="42" operator="equal">
      <formula>$N$16</formula>
    </cfRule>
    <cfRule type="cellIs" dxfId="186" priority="43" operator="equal">
      <formula>$N$15</formula>
    </cfRule>
  </conditionalFormatting>
  <conditionalFormatting sqref="AR6:AR14">
    <cfRule type="cellIs" dxfId="185" priority="40" operator="equal">
      <formula>$AR$16</formula>
    </cfRule>
    <cfRule type="cellIs" dxfId="184" priority="41" operator="equal">
      <formula>$AR$15</formula>
    </cfRule>
  </conditionalFormatting>
  <conditionalFormatting sqref="AC6:AC14">
    <cfRule type="cellIs" dxfId="183" priority="36" operator="equal">
      <formula>$AC$16</formula>
    </cfRule>
    <cfRule type="cellIs" dxfId="182" priority="37" operator="equal">
      <formula>$AC$15</formula>
    </cfRule>
  </conditionalFormatting>
  <conditionalFormatting sqref="AI6:AI14">
    <cfRule type="cellIs" dxfId="181" priority="34" operator="equal">
      <formula>$AI$16</formula>
    </cfRule>
    <cfRule type="cellIs" dxfId="180" priority="35" operator="equal">
      <formula>$AI$15</formula>
    </cfRule>
  </conditionalFormatting>
  <conditionalFormatting sqref="P6:P14 B6:N14 R6:BK14">
    <cfRule type="cellIs" dxfId="179" priority="32" operator="equal">
      <formula>1</formula>
    </cfRule>
    <cfRule type="cellIs" dxfId="178" priority="33" operator="equal">
      <formula>0</formula>
    </cfRule>
  </conditionalFormatting>
  <conditionalFormatting sqref="AR6:AR14">
    <cfRule type="cellIs" dxfId="177" priority="27" operator="equal">
      <formula>$AO$16</formula>
    </cfRule>
    <cfRule type="cellIs" dxfId="176" priority="28" operator="equal">
      <formula>$AO$15</formula>
    </cfRule>
    <cfRule type="cellIs" dxfId="175" priority="29" operator="equal">
      <formula>$AP$16</formula>
    </cfRule>
    <cfRule type="cellIs" dxfId="174" priority="30" operator="equal">
      <formula>$AP$15</formula>
    </cfRule>
    <cfRule type="cellIs" dxfId="173" priority="31" operator="equal">
      <formula>$AP$15</formula>
    </cfRule>
  </conditionalFormatting>
  <conditionalFormatting sqref="BF6:BF14">
    <cfRule type="cellIs" dxfId="172" priority="17" operator="equal">
      <formula>$AW$16</formula>
    </cfRule>
    <cfRule type="cellIs" dxfId="171" priority="18" operator="equal">
      <formula>$AW$15</formula>
    </cfRule>
    <cfRule type="cellIs" dxfId="170" priority="19" operator="equal">
      <formula>#REF!</formula>
    </cfRule>
    <cfRule type="cellIs" dxfId="169" priority="20" operator="equal">
      <formula>#REF!</formula>
    </cfRule>
  </conditionalFormatting>
  <conditionalFormatting sqref="Q6:Q14">
    <cfRule type="cellIs" dxfId="168" priority="15" operator="equal">
      <formula>$E$16</formula>
    </cfRule>
    <cfRule type="cellIs" dxfId="167" priority="16" operator="equal">
      <formula>$E$15</formula>
    </cfRule>
  </conditionalFormatting>
  <conditionalFormatting sqref="Q6:Q14">
    <cfRule type="cellIs" dxfId="166" priority="13" operator="equal">
      <formula>$N$16</formula>
    </cfRule>
    <cfRule type="cellIs" dxfId="165" priority="14" operator="equal">
      <formula>$N$15</formula>
    </cfRule>
  </conditionalFormatting>
  <conditionalFormatting sqref="Q6:Q14">
    <cfRule type="cellIs" dxfId="164" priority="11" operator="equal">
      <formula>1</formula>
    </cfRule>
    <cfRule type="cellIs" dxfId="163" priority="12" operator="equal">
      <formula>0</formula>
    </cfRule>
  </conditionalFormatting>
  <conditionalFormatting sqref="N6:N14">
    <cfRule type="cellIs" dxfId="162" priority="7" operator="equal">
      <formula>$B$16</formula>
    </cfRule>
    <cfRule type="cellIs" dxfId="161" priority="8" operator="equal">
      <formula>$B$15</formula>
    </cfRule>
  </conditionalFormatting>
  <conditionalFormatting sqref="N6:N14">
    <cfRule type="cellIs" dxfId="160" priority="9" operator="equal">
      <formula>#REF!</formula>
    </cfRule>
    <cfRule type="cellIs" dxfId="159" priority="10" operator="equal">
      <formula>#REF!</formula>
    </cfRule>
  </conditionalFormatting>
  <conditionalFormatting sqref="P6:P14">
    <cfRule type="cellIs" dxfId="158" priority="5" operator="equal">
      <formula>$K$15</formula>
    </cfRule>
    <cfRule type="cellIs" dxfId="157" priority="6" operator="equal">
      <formula>$K$16</formula>
    </cfRule>
  </conditionalFormatting>
  <conditionalFormatting sqref="O6:O14">
    <cfRule type="cellIs" dxfId="156" priority="3" operator="equal">
      <formula>1</formula>
    </cfRule>
    <cfRule type="cellIs" dxfId="155" priority="4" operator="equal">
      <formula>0</formula>
    </cfRule>
  </conditionalFormatting>
  <conditionalFormatting sqref="BF6:BF14">
    <cfRule type="cellIs" dxfId="154" priority="1" operator="equal">
      <formula>$BI$16</formula>
    </cfRule>
    <cfRule type="cellIs" dxfId="153" priority="2" operator="equal">
      <formula>$BI$15</formula>
    </cfRule>
  </conditionalFormatting>
  <printOptions horizontalCentered="1" verticalCentered="1"/>
  <pageMargins left="0.23622047244094491" right="0.23622047244094491" top="1.1811023622047245" bottom="0.35433070866141736" header="0.31496062992125984" footer="0.31496062992125984"/>
  <pageSetup paperSize="9" scale="82" fitToWidth="4" orientation="landscape" r:id="rId1"/>
  <headerFooter>
    <oddHeader xml:space="preserve">&amp;C&amp;18РОЗШИРЕНИЙ МОНІТОРИНГ РОБОТИ МІСЬКВИКОНКОМІВ МІСТ ОБЛАСНОГО ЗНАЧЕННЯ ЛЬВІВСЬКОЇ ОБЛАСТІ  СТАНОМ НА 01.02.2019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Y32"/>
  <sheetViews>
    <sheetView tabSelected="1" topLeftCell="A9" zoomScale="50" zoomScaleNormal="50" zoomScaleSheetLayoutView="55" zoomScalePageLayoutView="44" workbookViewId="0">
      <pane xSplit="1" topLeftCell="AV1" activePane="topRight" state="frozen"/>
      <selection activeCell="A6" sqref="A6"/>
      <selection pane="topRight" activeCell="BH22" sqref="BH22"/>
    </sheetView>
  </sheetViews>
  <sheetFormatPr defaultRowHeight="18.75" x14ac:dyDescent="0.3"/>
  <cols>
    <col min="1" max="1" width="36" style="41" customWidth="1"/>
    <col min="2" max="2" width="17.140625" style="49" customWidth="1"/>
    <col min="3" max="3" width="8.140625" style="49" customWidth="1"/>
    <col min="4" max="4" width="12.85546875" style="49" customWidth="1"/>
    <col min="5" max="5" width="17.7109375" style="49" customWidth="1"/>
    <col min="6" max="6" width="8.5703125" style="49" customWidth="1"/>
    <col min="7" max="7" width="12" style="49" customWidth="1"/>
    <col min="8" max="8" width="15.140625" style="49" customWidth="1"/>
    <col min="9" max="9" width="8.28515625" style="49" customWidth="1"/>
    <col min="10" max="10" width="12" style="49" customWidth="1"/>
    <col min="11" max="11" width="14.5703125" style="49" customWidth="1"/>
    <col min="12" max="12" width="8.28515625" style="49" customWidth="1"/>
    <col min="13" max="13" width="11.140625" style="49" customWidth="1"/>
    <col min="14" max="14" width="12" style="49" customWidth="1"/>
    <col min="15" max="15" width="8.42578125" style="49" customWidth="1"/>
    <col min="16" max="16" width="13.140625" style="49" customWidth="1"/>
    <col min="17" max="17" width="12.85546875" style="49" customWidth="1"/>
    <col min="18" max="18" width="7.7109375" style="49" customWidth="1"/>
    <col min="19" max="28" width="13" style="49" customWidth="1"/>
    <col min="29" max="29" width="11.7109375" style="49" customWidth="1"/>
    <col min="30" max="30" width="8.85546875" style="49" customWidth="1"/>
    <col min="31" max="31" width="13" style="49" customWidth="1"/>
    <col min="32" max="32" width="12.5703125" style="49" customWidth="1"/>
    <col min="33" max="33" width="8.28515625" style="49" customWidth="1"/>
    <col min="34" max="34" width="11.42578125" style="49" customWidth="1"/>
    <col min="35" max="35" width="0.140625" style="49" hidden="1" customWidth="1"/>
    <col min="36" max="36" width="16.28515625" style="49" customWidth="1"/>
    <col min="37" max="37" width="9.5703125" style="49" customWidth="1"/>
    <col min="38" max="39" width="12.5703125" style="49" customWidth="1"/>
    <col min="40" max="40" width="9.140625" style="49" customWidth="1"/>
    <col min="41" max="41" width="12.5703125" style="49" customWidth="1"/>
    <col min="42" max="42" width="13.7109375" style="49" customWidth="1"/>
    <col min="43" max="43" width="9" style="49" customWidth="1"/>
    <col min="44" max="45" width="14" style="49" customWidth="1"/>
    <col min="46" max="46" width="9.42578125" style="49" customWidth="1"/>
    <col min="47" max="47" width="14" style="49" customWidth="1"/>
    <col min="48" max="48" width="17.140625" style="49" customWidth="1"/>
    <col min="49" max="49" width="8.140625" style="49" customWidth="1"/>
    <col min="50" max="50" width="13.140625" style="49" customWidth="1"/>
    <col min="51" max="51" width="14.28515625" style="49" customWidth="1"/>
    <col min="52" max="52" width="7.5703125" style="49" customWidth="1"/>
    <col min="53" max="53" width="12.5703125" style="49" customWidth="1"/>
    <col min="54" max="54" width="12.28515625" style="49" customWidth="1"/>
    <col min="55" max="55" width="9.7109375" style="49" customWidth="1"/>
    <col min="56" max="56" width="13.7109375" style="49" customWidth="1"/>
    <col min="57" max="57" width="14.42578125" style="49" customWidth="1"/>
    <col min="58" max="58" width="8.42578125" style="49" customWidth="1"/>
    <col min="59" max="60" width="12.42578125" style="49" customWidth="1"/>
    <col min="61" max="61" width="7.85546875" style="49" customWidth="1"/>
    <col min="62" max="63" width="12.42578125" style="49" customWidth="1"/>
    <col min="64" max="64" width="7.85546875" style="49" customWidth="1"/>
    <col min="65" max="65" width="12.42578125" style="49" customWidth="1"/>
    <col min="66" max="66" width="13.28515625" style="49" customWidth="1"/>
    <col min="67" max="67" width="7.140625" style="49" customWidth="1"/>
    <col min="68" max="69" width="12.85546875" style="49" customWidth="1"/>
    <col min="70" max="70" width="8.28515625" style="49" customWidth="1"/>
    <col min="71" max="71" width="12.85546875" style="49" customWidth="1"/>
    <col min="72" max="72" width="13.42578125" style="41" customWidth="1"/>
    <col min="73" max="73" width="9.140625" style="41" customWidth="1"/>
    <col min="74" max="74" width="9.140625" style="41"/>
    <col min="75" max="75" width="17.140625" style="41" customWidth="1"/>
    <col min="76" max="16384" width="9.140625" style="41"/>
  </cols>
  <sheetData>
    <row r="1" spans="1:77" ht="15" customHeight="1" x14ac:dyDescent="0.3">
      <c r="A1" s="454" t="s">
        <v>33</v>
      </c>
      <c r="B1" s="522" t="s">
        <v>30</v>
      </c>
      <c r="C1" s="523"/>
      <c r="D1" s="523"/>
      <c r="E1" s="523"/>
      <c r="F1" s="523"/>
      <c r="G1" s="523"/>
      <c r="H1" s="523"/>
      <c r="I1" s="523"/>
      <c r="J1" s="524"/>
      <c r="K1" s="489" t="s">
        <v>94</v>
      </c>
      <c r="L1" s="490"/>
      <c r="M1" s="490"/>
      <c r="N1" s="490"/>
      <c r="O1" s="490"/>
      <c r="P1" s="491"/>
      <c r="Q1" s="465" t="s">
        <v>37</v>
      </c>
      <c r="R1" s="466"/>
      <c r="S1" s="467"/>
      <c r="T1" s="528" t="s">
        <v>107</v>
      </c>
      <c r="U1" s="529"/>
      <c r="V1" s="529"/>
      <c r="W1" s="529"/>
      <c r="X1" s="529"/>
      <c r="Y1" s="529"/>
      <c r="Z1" s="529"/>
      <c r="AA1" s="529"/>
      <c r="AB1" s="530"/>
      <c r="AC1" s="387" t="s">
        <v>66</v>
      </c>
      <c r="AD1" s="388"/>
      <c r="AE1" s="388"/>
      <c r="AF1" s="388"/>
      <c r="AG1" s="388"/>
      <c r="AH1" s="389"/>
      <c r="AI1" s="510" t="s">
        <v>79</v>
      </c>
      <c r="AJ1" s="423" t="s">
        <v>38</v>
      </c>
      <c r="AK1" s="424"/>
      <c r="AL1" s="424"/>
      <c r="AM1" s="424"/>
      <c r="AN1" s="424"/>
      <c r="AO1" s="425"/>
      <c r="AP1" s="511" t="s">
        <v>76</v>
      </c>
      <c r="AQ1" s="512"/>
      <c r="AR1" s="513"/>
      <c r="AS1" s="514" t="s">
        <v>78</v>
      </c>
      <c r="AT1" s="515"/>
      <c r="AU1" s="516"/>
      <c r="AV1" s="480" t="s">
        <v>67</v>
      </c>
      <c r="AW1" s="481"/>
      <c r="AX1" s="481"/>
      <c r="AY1" s="481"/>
      <c r="AZ1" s="481"/>
      <c r="BA1" s="481"/>
      <c r="BB1" s="481"/>
      <c r="BC1" s="481"/>
      <c r="BD1" s="482"/>
      <c r="BE1" s="377">
        <v>112</v>
      </c>
      <c r="BF1" s="378"/>
      <c r="BG1" s="379"/>
      <c r="BH1" s="417" t="s">
        <v>115</v>
      </c>
      <c r="BI1" s="418"/>
      <c r="BJ1" s="418"/>
      <c r="BK1" s="418"/>
      <c r="BL1" s="418"/>
      <c r="BM1" s="419"/>
      <c r="BN1" s="393" t="s">
        <v>70</v>
      </c>
      <c r="BO1" s="394"/>
      <c r="BP1" s="394"/>
      <c r="BQ1" s="394"/>
      <c r="BR1" s="394"/>
      <c r="BS1" s="395"/>
      <c r="BT1" s="383" t="s">
        <v>31</v>
      </c>
      <c r="BU1" s="384"/>
    </row>
    <row r="2" spans="1:77" ht="39.75" customHeight="1" x14ac:dyDescent="0.3">
      <c r="A2" s="455"/>
      <c r="B2" s="525"/>
      <c r="C2" s="526"/>
      <c r="D2" s="526"/>
      <c r="E2" s="526"/>
      <c r="F2" s="526"/>
      <c r="G2" s="526"/>
      <c r="H2" s="526"/>
      <c r="I2" s="526"/>
      <c r="J2" s="527"/>
      <c r="K2" s="492"/>
      <c r="L2" s="493"/>
      <c r="M2" s="493"/>
      <c r="N2" s="493"/>
      <c r="O2" s="493"/>
      <c r="P2" s="494"/>
      <c r="Q2" s="468"/>
      <c r="R2" s="469"/>
      <c r="S2" s="470"/>
      <c r="T2" s="531"/>
      <c r="U2" s="532"/>
      <c r="V2" s="532"/>
      <c r="W2" s="532"/>
      <c r="X2" s="532"/>
      <c r="Y2" s="532"/>
      <c r="Z2" s="532"/>
      <c r="AA2" s="532"/>
      <c r="AB2" s="533"/>
      <c r="AC2" s="390"/>
      <c r="AD2" s="391"/>
      <c r="AE2" s="391"/>
      <c r="AF2" s="391"/>
      <c r="AG2" s="391"/>
      <c r="AH2" s="392"/>
      <c r="AI2" s="510"/>
      <c r="AJ2" s="426"/>
      <c r="AK2" s="427"/>
      <c r="AL2" s="427"/>
      <c r="AM2" s="427"/>
      <c r="AN2" s="427"/>
      <c r="AO2" s="428"/>
      <c r="AP2" s="507"/>
      <c r="AQ2" s="508"/>
      <c r="AR2" s="509"/>
      <c r="AS2" s="517"/>
      <c r="AT2" s="518"/>
      <c r="AU2" s="519"/>
      <c r="AV2" s="483"/>
      <c r="AW2" s="484"/>
      <c r="AX2" s="484"/>
      <c r="AY2" s="484"/>
      <c r="AZ2" s="484"/>
      <c r="BA2" s="484"/>
      <c r="BB2" s="484"/>
      <c r="BC2" s="484"/>
      <c r="BD2" s="485"/>
      <c r="BE2" s="380"/>
      <c r="BF2" s="381"/>
      <c r="BG2" s="382"/>
      <c r="BH2" s="420"/>
      <c r="BI2" s="421"/>
      <c r="BJ2" s="421"/>
      <c r="BK2" s="421"/>
      <c r="BL2" s="421"/>
      <c r="BM2" s="422"/>
      <c r="BN2" s="396"/>
      <c r="BO2" s="397"/>
      <c r="BP2" s="397"/>
      <c r="BQ2" s="397"/>
      <c r="BR2" s="397"/>
      <c r="BS2" s="398"/>
      <c r="BT2" s="385"/>
      <c r="BU2" s="386"/>
    </row>
    <row r="3" spans="1:77" ht="259.5" customHeight="1" x14ac:dyDescent="0.3">
      <c r="A3" s="455"/>
      <c r="B3" s="186" t="s">
        <v>90</v>
      </c>
      <c r="C3" s="20" t="s">
        <v>22</v>
      </c>
      <c r="D3" s="20" t="s">
        <v>35</v>
      </c>
      <c r="E3" s="184" t="s">
        <v>24</v>
      </c>
      <c r="F3" s="20" t="s">
        <v>22</v>
      </c>
      <c r="G3" s="42" t="s">
        <v>35</v>
      </c>
      <c r="H3" s="184" t="s">
        <v>114</v>
      </c>
      <c r="I3" s="153" t="s">
        <v>22</v>
      </c>
      <c r="J3" s="42" t="s">
        <v>35</v>
      </c>
      <c r="K3" s="227" t="s">
        <v>101</v>
      </c>
      <c r="L3" s="76" t="s">
        <v>22</v>
      </c>
      <c r="M3" s="76" t="s">
        <v>36</v>
      </c>
      <c r="N3" s="75" t="s">
        <v>96</v>
      </c>
      <c r="O3" s="77" t="s">
        <v>22</v>
      </c>
      <c r="P3" s="228" t="s">
        <v>36</v>
      </c>
      <c r="Q3" s="187" t="s">
        <v>51</v>
      </c>
      <c r="R3" s="15" t="s">
        <v>22</v>
      </c>
      <c r="S3" s="233" t="s">
        <v>36</v>
      </c>
      <c r="T3" s="122" t="s">
        <v>104</v>
      </c>
      <c r="U3" s="123" t="s">
        <v>22</v>
      </c>
      <c r="V3" s="123" t="s">
        <v>36</v>
      </c>
      <c r="W3" s="122" t="s">
        <v>105</v>
      </c>
      <c r="X3" s="123" t="s">
        <v>22</v>
      </c>
      <c r="Y3" s="123" t="s">
        <v>36</v>
      </c>
      <c r="Z3" s="122" t="s">
        <v>106</v>
      </c>
      <c r="AA3" s="123" t="s">
        <v>22</v>
      </c>
      <c r="AB3" s="238" t="s">
        <v>36</v>
      </c>
      <c r="AC3" s="94" t="s">
        <v>89</v>
      </c>
      <c r="AD3" s="95" t="s">
        <v>22</v>
      </c>
      <c r="AE3" s="96" t="s">
        <v>36</v>
      </c>
      <c r="AF3" s="94" t="s">
        <v>59</v>
      </c>
      <c r="AG3" s="95" t="s">
        <v>22</v>
      </c>
      <c r="AH3" s="96" t="s">
        <v>36</v>
      </c>
      <c r="AI3" s="8" t="s">
        <v>47</v>
      </c>
      <c r="AJ3" s="182" t="s">
        <v>48</v>
      </c>
      <c r="AK3" s="21" t="s">
        <v>22</v>
      </c>
      <c r="AL3" s="21" t="s">
        <v>36</v>
      </c>
      <c r="AM3" s="182" t="s">
        <v>118</v>
      </c>
      <c r="AN3" s="21" t="s">
        <v>22</v>
      </c>
      <c r="AO3" s="246" t="s">
        <v>36</v>
      </c>
      <c r="AP3" s="188" t="s">
        <v>75</v>
      </c>
      <c r="AQ3" s="40" t="s">
        <v>22</v>
      </c>
      <c r="AR3" s="43" t="s">
        <v>36</v>
      </c>
      <c r="AS3" s="61" t="s">
        <v>92</v>
      </c>
      <c r="AT3" s="23" t="s">
        <v>22</v>
      </c>
      <c r="AU3" s="44" t="s">
        <v>36</v>
      </c>
      <c r="AV3" s="180" t="s">
        <v>26</v>
      </c>
      <c r="AW3" s="10" t="s">
        <v>22</v>
      </c>
      <c r="AX3" s="10" t="s">
        <v>36</v>
      </c>
      <c r="AY3" s="181" t="s">
        <v>34</v>
      </c>
      <c r="AZ3" s="10" t="s">
        <v>22</v>
      </c>
      <c r="BA3" s="45" t="s">
        <v>36</v>
      </c>
      <c r="BB3" s="181" t="s">
        <v>97</v>
      </c>
      <c r="BC3" s="10" t="s">
        <v>22</v>
      </c>
      <c r="BD3" s="45" t="s">
        <v>36</v>
      </c>
      <c r="BE3" s="179" t="s">
        <v>25</v>
      </c>
      <c r="BF3" s="7" t="s">
        <v>22</v>
      </c>
      <c r="BG3" s="253" t="s">
        <v>36</v>
      </c>
      <c r="BH3" s="168" t="s">
        <v>116</v>
      </c>
      <c r="BI3" s="21" t="s">
        <v>22</v>
      </c>
      <c r="BJ3" s="21" t="s">
        <v>36</v>
      </c>
      <c r="BK3" s="183" t="s">
        <v>117</v>
      </c>
      <c r="BL3" s="21" t="s">
        <v>22</v>
      </c>
      <c r="BM3" s="246" t="s">
        <v>36</v>
      </c>
      <c r="BN3" s="177" t="s">
        <v>71</v>
      </c>
      <c r="BO3" s="57" t="s">
        <v>22</v>
      </c>
      <c r="BP3" s="57" t="s">
        <v>36</v>
      </c>
      <c r="BQ3" s="178" t="s">
        <v>72</v>
      </c>
      <c r="BR3" s="57" t="s">
        <v>22</v>
      </c>
      <c r="BS3" s="58" t="s">
        <v>36</v>
      </c>
      <c r="BT3" s="453" t="s">
        <v>27</v>
      </c>
      <c r="BU3" s="434" t="s">
        <v>28</v>
      </c>
    </row>
    <row r="4" spans="1:77" ht="40.5" hidden="1" customHeight="1" x14ac:dyDescent="0.3">
      <c r="A4" s="211" t="s">
        <v>57</v>
      </c>
      <c r="B4" s="471" t="s">
        <v>85</v>
      </c>
      <c r="C4" s="472"/>
      <c r="D4" s="472"/>
      <c r="E4" s="472" t="s">
        <v>85</v>
      </c>
      <c r="F4" s="472"/>
      <c r="G4" s="478"/>
      <c r="H4" s="154"/>
      <c r="I4" s="154"/>
      <c r="J4" s="216"/>
      <c r="K4" s="495"/>
      <c r="L4" s="496"/>
      <c r="M4" s="496"/>
      <c r="N4" s="496"/>
      <c r="O4" s="496"/>
      <c r="P4" s="497"/>
      <c r="Q4" s="474" t="s">
        <v>86</v>
      </c>
      <c r="R4" s="475"/>
      <c r="S4" s="476"/>
      <c r="T4" s="239"/>
      <c r="U4" s="124"/>
      <c r="V4" s="124"/>
      <c r="W4" s="124"/>
      <c r="X4" s="124"/>
      <c r="Y4" s="124"/>
      <c r="Z4" s="124"/>
      <c r="AA4" s="124"/>
      <c r="AB4" s="240"/>
      <c r="AC4" s="456" t="s">
        <v>84</v>
      </c>
      <c r="AD4" s="457"/>
      <c r="AE4" s="458"/>
      <c r="AF4" s="456" t="s">
        <v>84</v>
      </c>
      <c r="AG4" s="457"/>
      <c r="AH4" s="458"/>
      <c r="AI4" s="8" t="s">
        <v>64</v>
      </c>
      <c r="AJ4" s="432" t="s">
        <v>87</v>
      </c>
      <c r="AK4" s="433"/>
      <c r="AL4" s="433"/>
      <c r="AM4" s="169"/>
      <c r="AN4" s="169"/>
      <c r="AO4" s="247"/>
      <c r="AP4" s="507" t="s">
        <v>85</v>
      </c>
      <c r="AQ4" s="508"/>
      <c r="AR4" s="509"/>
      <c r="AS4" s="448" t="s">
        <v>83</v>
      </c>
      <c r="AT4" s="449"/>
      <c r="AU4" s="450"/>
      <c r="AV4" s="414" t="s">
        <v>74</v>
      </c>
      <c r="AW4" s="415"/>
      <c r="AX4" s="415"/>
      <c r="AY4" s="415" t="s">
        <v>74</v>
      </c>
      <c r="AZ4" s="415"/>
      <c r="BA4" s="435"/>
      <c r="BB4" s="375">
        <v>11</v>
      </c>
      <c r="BC4" s="375"/>
      <c r="BD4" s="479"/>
      <c r="BE4" s="409" t="s">
        <v>84</v>
      </c>
      <c r="BF4" s="410"/>
      <c r="BG4" s="411"/>
      <c r="BH4" s="255"/>
      <c r="BI4" s="167"/>
      <c r="BJ4" s="167"/>
      <c r="BK4" s="167"/>
      <c r="BL4" s="167"/>
      <c r="BM4" s="247"/>
      <c r="BN4" s="399" t="s">
        <v>85</v>
      </c>
      <c r="BO4" s="400"/>
      <c r="BP4" s="400"/>
      <c r="BQ4" s="399" t="s">
        <v>85</v>
      </c>
      <c r="BR4" s="400"/>
      <c r="BS4" s="436"/>
      <c r="BT4" s="453"/>
      <c r="BU4" s="434" t="s">
        <v>28</v>
      </c>
    </row>
    <row r="5" spans="1:77" ht="69.75" hidden="1" customHeight="1" x14ac:dyDescent="0.3">
      <c r="A5" s="211" t="s">
        <v>52</v>
      </c>
      <c r="B5" s="473" t="s">
        <v>55</v>
      </c>
      <c r="C5" s="459"/>
      <c r="D5" s="459"/>
      <c r="E5" s="459" t="s">
        <v>55</v>
      </c>
      <c r="F5" s="459"/>
      <c r="G5" s="460"/>
      <c r="H5" s="152"/>
      <c r="I5" s="152"/>
      <c r="J5" s="185"/>
      <c r="K5" s="498"/>
      <c r="L5" s="499"/>
      <c r="M5" s="500"/>
      <c r="N5" s="501"/>
      <c r="O5" s="499"/>
      <c r="P5" s="502"/>
      <c r="Q5" s="474" t="s">
        <v>56</v>
      </c>
      <c r="R5" s="475"/>
      <c r="S5" s="476"/>
      <c r="T5" s="239"/>
      <c r="U5" s="124"/>
      <c r="V5" s="124"/>
      <c r="W5" s="124"/>
      <c r="X5" s="124"/>
      <c r="Y5" s="124"/>
      <c r="Z5" s="124"/>
      <c r="AA5" s="124"/>
      <c r="AB5" s="240"/>
      <c r="AC5" s="456" t="s">
        <v>58</v>
      </c>
      <c r="AD5" s="457"/>
      <c r="AE5" s="458"/>
      <c r="AF5" s="456" t="s">
        <v>58</v>
      </c>
      <c r="AG5" s="457"/>
      <c r="AH5" s="458"/>
      <c r="AI5" s="8" t="s">
        <v>60</v>
      </c>
      <c r="AJ5" s="432" t="s">
        <v>61</v>
      </c>
      <c r="AK5" s="433"/>
      <c r="AL5" s="433"/>
      <c r="AM5" s="169"/>
      <c r="AN5" s="169"/>
      <c r="AO5" s="247"/>
      <c r="AP5" s="507" t="s">
        <v>77</v>
      </c>
      <c r="AQ5" s="508"/>
      <c r="AR5" s="509"/>
      <c r="AS5" s="445" t="s">
        <v>53</v>
      </c>
      <c r="AT5" s="446"/>
      <c r="AU5" s="447"/>
      <c r="AV5" s="414" t="s">
        <v>62</v>
      </c>
      <c r="AW5" s="415"/>
      <c r="AX5" s="415"/>
      <c r="AY5" s="412" t="s">
        <v>54</v>
      </c>
      <c r="AZ5" s="412"/>
      <c r="BA5" s="413"/>
      <c r="BB5" s="78"/>
      <c r="BC5" s="78"/>
      <c r="BD5" s="250"/>
      <c r="BE5" s="409" t="s">
        <v>63</v>
      </c>
      <c r="BF5" s="410"/>
      <c r="BG5" s="411"/>
      <c r="BH5" s="255"/>
      <c r="BI5" s="167"/>
      <c r="BJ5" s="167"/>
      <c r="BK5" s="167"/>
      <c r="BL5" s="167"/>
      <c r="BM5" s="247"/>
      <c r="BN5" s="404" t="s">
        <v>88</v>
      </c>
      <c r="BO5" s="405"/>
      <c r="BP5" s="405"/>
      <c r="BQ5" s="405"/>
      <c r="BR5" s="405"/>
      <c r="BS5" s="406"/>
      <c r="BT5" s="453"/>
      <c r="BU5" s="434"/>
    </row>
    <row r="6" spans="1:77" ht="23.25" x14ac:dyDescent="0.35">
      <c r="A6" s="212"/>
      <c r="B6" s="313">
        <v>1</v>
      </c>
      <c r="C6" s="314"/>
      <c r="D6" s="314"/>
      <c r="E6" s="314">
        <v>2</v>
      </c>
      <c r="F6" s="314"/>
      <c r="G6" s="464"/>
      <c r="H6" s="520">
        <v>3</v>
      </c>
      <c r="I6" s="328"/>
      <c r="J6" s="521"/>
      <c r="K6" s="498">
        <v>4</v>
      </c>
      <c r="L6" s="499"/>
      <c r="M6" s="499"/>
      <c r="N6" s="501">
        <v>5</v>
      </c>
      <c r="O6" s="499"/>
      <c r="P6" s="502"/>
      <c r="Q6" s="461">
        <v>6</v>
      </c>
      <c r="R6" s="462"/>
      <c r="S6" s="463"/>
      <c r="T6" s="534">
        <v>7</v>
      </c>
      <c r="U6" s="535"/>
      <c r="V6" s="536"/>
      <c r="W6" s="537">
        <v>8</v>
      </c>
      <c r="X6" s="535"/>
      <c r="Y6" s="536"/>
      <c r="Z6" s="537">
        <v>9</v>
      </c>
      <c r="AA6" s="535"/>
      <c r="AB6" s="538"/>
      <c r="AC6" s="477">
        <v>10</v>
      </c>
      <c r="AD6" s="273"/>
      <c r="AE6" s="274"/>
      <c r="AF6" s="273">
        <v>11</v>
      </c>
      <c r="AG6" s="273"/>
      <c r="AH6" s="416"/>
      <c r="AI6" s="69">
        <v>10</v>
      </c>
      <c r="AJ6" s="437">
        <v>12</v>
      </c>
      <c r="AK6" s="438"/>
      <c r="AL6" s="438"/>
      <c r="AM6" s="364">
        <v>13</v>
      </c>
      <c r="AN6" s="365"/>
      <c r="AO6" s="452"/>
      <c r="AP6" s="429">
        <v>14</v>
      </c>
      <c r="AQ6" s="430"/>
      <c r="AR6" s="431"/>
      <c r="AS6" s="442">
        <v>15</v>
      </c>
      <c r="AT6" s="443"/>
      <c r="AU6" s="444"/>
      <c r="AV6" s="505">
        <v>16</v>
      </c>
      <c r="AW6" s="506"/>
      <c r="AX6" s="506"/>
      <c r="AY6" s="503">
        <v>17</v>
      </c>
      <c r="AZ6" s="503"/>
      <c r="BA6" s="504"/>
      <c r="BB6" s="486">
        <v>18</v>
      </c>
      <c r="BC6" s="487"/>
      <c r="BD6" s="488"/>
      <c r="BE6" s="439">
        <v>19</v>
      </c>
      <c r="BF6" s="440"/>
      <c r="BG6" s="441"/>
      <c r="BH6" s="451">
        <v>20</v>
      </c>
      <c r="BI6" s="365"/>
      <c r="BJ6" s="366"/>
      <c r="BK6" s="364">
        <v>21</v>
      </c>
      <c r="BL6" s="365"/>
      <c r="BM6" s="452"/>
      <c r="BN6" s="401">
        <v>22</v>
      </c>
      <c r="BO6" s="402"/>
      <c r="BP6" s="403"/>
      <c r="BQ6" s="407">
        <v>23</v>
      </c>
      <c r="BR6" s="402"/>
      <c r="BS6" s="408"/>
      <c r="BT6" s="453"/>
      <c r="BU6" s="434"/>
    </row>
    <row r="7" spans="1:77" s="65" customFormat="1" ht="23.25" x14ac:dyDescent="0.35">
      <c r="A7" s="213" t="s">
        <v>2</v>
      </c>
      <c r="B7" s="217">
        <v>272.78096251809745</v>
      </c>
      <c r="C7" s="189">
        <f t="shared" ref="C7:C26" si="0">RANK(B7,$B$7:$B$26,0)</f>
        <v>5</v>
      </c>
      <c r="D7" s="190">
        <f>($B$27-B7)/($B$27-$B$28)</f>
        <v>0.42692413268611495</v>
      </c>
      <c r="E7" s="191">
        <v>122.99097505579087</v>
      </c>
      <c r="F7" s="189">
        <f>RANK(E7,$E$7:$E$26,0)</f>
        <v>14</v>
      </c>
      <c r="G7" s="190">
        <f>($E$27-E7)/($E$27-$E$28)</f>
        <v>0.62418128251427518</v>
      </c>
      <c r="H7" s="192">
        <v>7</v>
      </c>
      <c r="I7" s="193">
        <f>RANK(H7,$H$7:$H$26,0)</f>
        <v>14</v>
      </c>
      <c r="J7" s="218">
        <f>($H$27-H7)/($H$27-$H$28)</f>
        <v>0.42307692307692302</v>
      </c>
      <c r="K7" s="229">
        <v>0.18311442470152592</v>
      </c>
      <c r="L7" s="195">
        <f>RANK(K7,$K$7:$K$26,1)</f>
        <v>4</v>
      </c>
      <c r="M7" s="194">
        <f>(K7-$K$28)/($K$27-$K$28)</f>
        <v>5.4630533889722853E-2</v>
      </c>
      <c r="N7" s="196">
        <v>99.7</v>
      </c>
      <c r="O7" s="197">
        <f>RANK(N7,$N$7:$N$26,1)</f>
        <v>3</v>
      </c>
      <c r="P7" s="230">
        <f>(N7-$N$28)/($N$27-$N$28)</f>
        <v>0.45454545454545453</v>
      </c>
      <c r="Q7" s="234">
        <v>82.6</v>
      </c>
      <c r="R7" s="198">
        <f>RANK(Q7,$Q$7:$Q$26,0)</f>
        <v>9</v>
      </c>
      <c r="S7" s="235">
        <f>($Q$27-Q7)/($Q$27-$Q$28)</f>
        <v>0.27402135231316732</v>
      </c>
      <c r="T7" s="241">
        <v>14.49</v>
      </c>
      <c r="U7" s="201">
        <f>RANK(T7,$T$7:$T$26,0)</f>
        <v>18</v>
      </c>
      <c r="V7" s="199">
        <f>($T$27-T7)/($T$27-$T$28)</f>
        <v>0.80715811965811979</v>
      </c>
      <c r="W7" s="200">
        <v>2.52</v>
      </c>
      <c r="X7" s="201">
        <f>RANK(W7,$W$7:$W$26,0)</f>
        <v>20</v>
      </c>
      <c r="Y7" s="199">
        <f>($W$27-W7)/($W$27-$W$28)</f>
        <v>1</v>
      </c>
      <c r="Z7" s="200">
        <v>11.04</v>
      </c>
      <c r="AA7" s="201">
        <f>RANK(Z7,$Z$7:$Z$26,0)</f>
        <v>5</v>
      </c>
      <c r="AB7" s="235">
        <f>($Z$27-Z7)/($Z$27-$Z$28)</f>
        <v>0.39235412474849102</v>
      </c>
      <c r="AC7" s="234">
        <v>72.599999999999994</v>
      </c>
      <c r="AD7" s="201">
        <f>RANK(AC7,$AC$7:$AC$26,0)</f>
        <v>13</v>
      </c>
      <c r="AE7" s="199">
        <f>($AC$27-AC7)/($AC$27-$AC$28)</f>
        <v>0.37333333333333341</v>
      </c>
      <c r="AF7" s="196">
        <v>7</v>
      </c>
      <c r="AG7" s="201">
        <f>RANK(AF7,$AF$7:$AF$26,0)</f>
        <v>9</v>
      </c>
      <c r="AH7" s="235">
        <f>($AF$27-AF7)/($AF$27-$AF$28)</f>
        <v>0.57971014492753625</v>
      </c>
      <c r="AI7" s="243">
        <v>40.820229853929355</v>
      </c>
      <c r="AJ7" s="234">
        <v>68.02</v>
      </c>
      <c r="AK7" s="201">
        <f>RANK(AJ7,$AJ$7:$AJ$26,0)</f>
        <v>18</v>
      </c>
      <c r="AL7" s="199">
        <f>($AJ$27-AJ7)/($AJ$27-$AJ$28)</f>
        <v>0.80594758064516137</v>
      </c>
      <c r="AM7" s="202">
        <v>55.9</v>
      </c>
      <c r="AN7" s="203">
        <f>RANK(AM7,$AM$7:$AM$26,0)</f>
        <v>18</v>
      </c>
      <c r="AO7" s="235">
        <f>($AM$27-AM7)/($AM$27-$AM$28)</f>
        <v>0.54755043227665723</v>
      </c>
      <c r="AP7" s="248">
        <v>1.7837837837837838</v>
      </c>
      <c r="AQ7" s="201">
        <f>RANK(AP7,$AP$7:$AP$26,0)</f>
        <v>13</v>
      </c>
      <c r="AR7" s="235">
        <f>($AP$27-AP7)/($AP$27-$AP$28)</f>
        <v>0.6640926640926641</v>
      </c>
      <c r="AS7" s="249">
        <v>2554</v>
      </c>
      <c r="AT7" s="201">
        <f>RANK(AS7,$AS$7:$AS$26,0)</f>
        <v>16</v>
      </c>
      <c r="AU7" s="235">
        <f>($AS$27-AS7)/($AS$27-$AS$28)</f>
        <v>0.93721461187214616</v>
      </c>
      <c r="AV7" s="251">
        <v>7956.8776368213667</v>
      </c>
      <c r="AW7" s="198">
        <f>RANK(AV7,$AV$7:$AV$26,0)</f>
        <v>8</v>
      </c>
      <c r="AX7" s="89">
        <f t="shared" ref="AX7:AX12" si="1">($AV$27-AV7)/($AV$27-$AV$28)</f>
        <v>0.56947588057494469</v>
      </c>
      <c r="AY7" s="204">
        <v>157.13253758040659</v>
      </c>
      <c r="AZ7" s="205">
        <f>RANK(AY7,AY$7:AY$26,0)</f>
        <v>10</v>
      </c>
      <c r="BA7" s="89">
        <f>($AY$27-AY7)/($AY$27-$AY$28)</f>
        <v>0.54621580384234691</v>
      </c>
      <c r="BB7" s="204">
        <v>46.748010455187483</v>
      </c>
      <c r="BC7" s="206">
        <f>RANK(BB7,$BB$7:$BB$26,1)</f>
        <v>13</v>
      </c>
      <c r="BD7" s="252">
        <f>(BB7-$BB$28)/($BB$27-$BB$28)</f>
        <v>0.27393519440649705</v>
      </c>
      <c r="BE7" s="254">
        <v>13.636363636363635</v>
      </c>
      <c r="BF7" s="198">
        <f>RANK(BE7,BE$7:BE$26,1)</f>
        <v>13</v>
      </c>
      <c r="BG7" s="252">
        <f>(BE7-$BE$28)/($BE$27-$BE$28)</f>
        <v>0.41774891774891765</v>
      </c>
      <c r="BH7" s="256">
        <v>7.8</v>
      </c>
      <c r="BI7" s="208">
        <f>RANK(BH7,$BH$7:$BH$26,0)</f>
        <v>20</v>
      </c>
      <c r="BJ7" s="89">
        <f>($BH$27-BH7)/($BH$27-$BH$28)</f>
        <v>1</v>
      </c>
      <c r="BK7" s="207">
        <v>15.4</v>
      </c>
      <c r="BL7" s="208">
        <f>RANK(BK7,$BK$7:$BK$26,1)</f>
        <v>17</v>
      </c>
      <c r="BM7" s="252">
        <f>(BK7-$BK$28)/($BK$27-$BK$28)</f>
        <v>0.56250000000000011</v>
      </c>
      <c r="BN7" s="257">
        <v>0.74633194809600545</v>
      </c>
      <c r="BO7" s="198">
        <f>RANK(BN7,$BN$7:$BN$26,1)</f>
        <v>17</v>
      </c>
      <c r="BP7" s="89">
        <f>(BQ7-$BQ$28)/($BQ$27-$BQ$28)</f>
        <v>0.44103957674477656</v>
      </c>
      <c r="BQ7" s="209">
        <v>0.37316597404800272</v>
      </c>
      <c r="BR7" s="198">
        <f>RANK(BQ7,$BQ$7:$BQ$26,1)</f>
        <v>17</v>
      </c>
      <c r="BS7" s="252">
        <f>(BQ7-$BQ$28)/($BQ$27-$BQ$28)</f>
        <v>0.44103957674477656</v>
      </c>
      <c r="BT7" s="260">
        <f>(D7+G7+S7+J7+P7+M7+AE7+AL7+AO7+AH7+AR7+AU7+AX7+BA7+BG7+BJ7+BM7+BD7+BP7+BS7+V7+Y7+AB7)/23</f>
        <v>0.54855198437574026</v>
      </c>
      <c r="BU7" s="261">
        <f>RANK(BT7,BT$7:BT$26,1)</f>
        <v>17</v>
      </c>
      <c r="BV7" s="258"/>
      <c r="BW7" s="98"/>
      <c r="BX7" s="90"/>
    </row>
    <row r="8" spans="1:77" s="70" customFormat="1" ht="23.25" x14ac:dyDescent="0.35">
      <c r="A8" s="213" t="s">
        <v>3</v>
      </c>
      <c r="B8" s="219">
        <v>194.95626596317433</v>
      </c>
      <c r="C8" s="189">
        <f t="shared" si="0"/>
        <v>15</v>
      </c>
      <c r="D8" s="190">
        <f>($B$27-B8)/($B$27-$B$28)</f>
        <v>0.67879386977131861</v>
      </c>
      <c r="E8" s="196">
        <v>121.02426984677639</v>
      </c>
      <c r="F8" s="189">
        <f t="shared" ref="F8:F26" si="2">RANK(E8,$E$7:$E$26,0)</f>
        <v>16</v>
      </c>
      <c r="G8" s="190">
        <f t="shared" ref="G8:G26" si="3">($E$27-E8)/($E$27-$E$28)</f>
        <v>0.65142485176606857</v>
      </c>
      <c r="H8" s="192">
        <v>6.7</v>
      </c>
      <c r="I8" s="193">
        <f t="shared" ref="I8:I26" si="4">RANK(H8,$H$7:$H$26,0)</f>
        <v>17</v>
      </c>
      <c r="J8" s="218">
        <f t="shared" ref="J8:J26" si="5">($H$27-H8)/($H$27-$H$28)</f>
        <v>0.48076923076923067</v>
      </c>
      <c r="K8" s="229">
        <v>0.18562776983748536</v>
      </c>
      <c r="L8" s="195">
        <f t="shared" ref="L8:L26" si="6">RANK(K8,$K$7:$K$26,1)</f>
        <v>5</v>
      </c>
      <c r="M8" s="194">
        <f t="shared" ref="M8:M26" si="7">(K8-$K$28)/($K$27-$K$28)</f>
        <v>5.574892796362059E-2</v>
      </c>
      <c r="N8" s="196">
        <v>111.1</v>
      </c>
      <c r="O8" s="197">
        <f t="shared" ref="O8:O26" si="8">RANK(N8,$N$7:$N$26,1)</f>
        <v>15</v>
      </c>
      <c r="P8" s="230">
        <f t="shared" ref="P8:P26" si="9">(N8-$N$28)/($N$27-$N$28)</f>
        <v>0.70129870129870109</v>
      </c>
      <c r="Q8" s="234">
        <v>72.599999999999994</v>
      </c>
      <c r="R8" s="198">
        <f>RANK(Q8,$Q$7:$Q$26,0)</f>
        <v>11</v>
      </c>
      <c r="S8" s="235">
        <f t="shared" ref="S8:S26" si="10">($Q$27-Q8)/($Q$27-$Q$28)</f>
        <v>0.45195729537366558</v>
      </c>
      <c r="T8" s="241">
        <v>18.72</v>
      </c>
      <c r="U8" s="201">
        <f t="shared" ref="U8:U26" si="11">RANK(T8,$T$7:$T$26,0)</f>
        <v>9</v>
      </c>
      <c r="V8" s="199">
        <f t="shared" ref="V8:V26" si="12">($T$27-T8)/($T$27-$T$28)</f>
        <v>0.58119658119658135</v>
      </c>
      <c r="W8" s="200">
        <v>7.32</v>
      </c>
      <c r="X8" s="201">
        <f t="shared" ref="X8:X26" si="13">RANK(W8,$W$7:$W$26,0)</f>
        <v>10</v>
      </c>
      <c r="Y8" s="199">
        <f t="shared" ref="Y8:Y26" si="14">($W$27-W8)/($W$27-$W$28)</f>
        <v>0.5584176632934682</v>
      </c>
      <c r="Z8" s="200">
        <v>7.08</v>
      </c>
      <c r="AA8" s="201">
        <f t="shared" ref="AA8:AA26" si="15">RANK(Z8,$Z$7:$Z$26,0)</f>
        <v>16</v>
      </c>
      <c r="AB8" s="235">
        <f t="shared" ref="AB8:AB26" si="16">($Z$27-Z8)/($Z$27-$Z$28)</f>
        <v>0.79074446680080479</v>
      </c>
      <c r="AC8" s="234">
        <v>92.6</v>
      </c>
      <c r="AD8" s="201">
        <f t="shared" ref="AD8:AD26" si="17">RANK(AC8,$AC$7:$AC$26,0)</f>
        <v>4</v>
      </c>
      <c r="AE8" s="199">
        <f t="shared" ref="AE8:AE26" si="18">($AC$27-AC8)/($AC$27-$AC$28)</f>
        <v>4.0000000000000098E-2</v>
      </c>
      <c r="AF8" s="196">
        <v>5.2</v>
      </c>
      <c r="AG8" s="201">
        <f t="shared" ref="AG8:AG26" si="19">RANK(AF8,$AF$7:$AF$26,0)</f>
        <v>15</v>
      </c>
      <c r="AH8" s="235">
        <f t="shared" ref="AH8:AH26" si="20">($AF$27-AF8)/($AF$27-$AF$28)</f>
        <v>0.84057971014492749</v>
      </c>
      <c r="AI8" s="243">
        <v>52.696934419868072</v>
      </c>
      <c r="AJ8" s="234">
        <v>63.98</v>
      </c>
      <c r="AK8" s="201">
        <f t="shared" ref="AK8:AK26" si="21">RANK(AJ8,$AJ$7:$AJ$26,0)</f>
        <v>19</v>
      </c>
      <c r="AL8" s="199">
        <f t="shared" ref="AL8:AL26" si="22">($AJ$27-AJ8)/($AJ$27-$AJ$28)</f>
        <v>0.90776209677419362</v>
      </c>
      <c r="AM8" s="202">
        <v>71.099999999999994</v>
      </c>
      <c r="AN8" s="203">
        <f t="shared" ref="AN8:AN26" si="23">RANK(AM8,$AM$7:$AM$26,0)</f>
        <v>3</v>
      </c>
      <c r="AO8" s="235">
        <f t="shared" ref="AO8:AO26" si="24">($AM$27-AM8)/($AM$27-$AM$28)</f>
        <v>0.10951008645533174</v>
      </c>
      <c r="AP8" s="248">
        <v>1.375</v>
      </c>
      <c r="AQ8" s="201">
        <f t="shared" ref="AQ8:AQ26" si="25">RANK(AP8,$AP$7:$AP$26,0)</f>
        <v>18</v>
      </c>
      <c r="AR8" s="235">
        <f t="shared" ref="AR8:AR26" si="26">($AP$27-AP8)/($AP$27-$AP$28)</f>
        <v>0.8392857142857143</v>
      </c>
      <c r="AS8" s="249">
        <v>14456</v>
      </c>
      <c r="AT8" s="201">
        <f t="shared" ref="AT8:AT26" si="27">RANK(AS8,$AS$7:$AS$26,0)</f>
        <v>5</v>
      </c>
      <c r="AU8" s="235">
        <f t="shared" ref="AU8:AU26" si="28">($AS$27-AS8)/($AS$27-$AS$28)</f>
        <v>0.41464699683877765</v>
      </c>
      <c r="AV8" s="251">
        <v>6810.7204076130056</v>
      </c>
      <c r="AW8" s="198">
        <f t="shared" ref="AW8:AW26" si="29">RANK(AV8,$AV$7:$AV$26,0)</f>
        <v>16</v>
      </c>
      <c r="AX8" s="89">
        <f t="shared" si="1"/>
        <v>0.83781697787191178</v>
      </c>
      <c r="AY8" s="204">
        <v>136.17416470486597</v>
      </c>
      <c r="AZ8" s="205">
        <f t="shared" ref="AZ8:AZ26" si="30">RANK(AY8,AY$7:AY$26,0)</f>
        <v>11</v>
      </c>
      <c r="BA8" s="89">
        <f t="shared" ref="BA8:BA26" si="31">($AY$27-AY8)/($AY$27-$AY$28)</f>
        <v>0.6665076377734086</v>
      </c>
      <c r="BB8" s="204">
        <v>0</v>
      </c>
      <c r="BC8" s="206">
        <f t="shared" ref="BC8:BC26" si="32">RANK(BB8,$BB$7:$BB$26,1)</f>
        <v>1</v>
      </c>
      <c r="BD8" s="252">
        <f t="shared" ref="BD8:BD26" si="33">(BB8-$BB$28)/($BB$27-$BB$28)</f>
        <v>0</v>
      </c>
      <c r="BE8" s="254">
        <v>28.571428571428569</v>
      </c>
      <c r="BF8" s="198">
        <f t="shared" ref="BF8:BF26" si="34">RANK(BE8,BE$7:BE$26,1)</f>
        <v>17</v>
      </c>
      <c r="BG8" s="252">
        <f t="shared" ref="BG8:BG15" si="35">(BE8-$BE$28)/($BE$27-$BE$28)</f>
        <v>0.87528344671201797</v>
      </c>
      <c r="BH8" s="256">
        <v>10.7</v>
      </c>
      <c r="BI8" s="208">
        <f t="shared" ref="BI8:BI26" si="36">RANK(BH8,$BH$7:$BH$26,0)</f>
        <v>5</v>
      </c>
      <c r="BJ8" s="89">
        <f t="shared" ref="BJ8:BJ26" si="37">($BH$27-BH8)/($BH$27-$BH$28)</f>
        <v>0.35555555555555579</v>
      </c>
      <c r="BK8" s="207">
        <v>15.7</v>
      </c>
      <c r="BL8" s="208">
        <f t="shared" ref="BL8:BL26" si="38">RANK(BK8,$BK$7:$BK$26,1)</f>
        <v>18</v>
      </c>
      <c r="BM8" s="252">
        <f t="shared" ref="BM8:BM26" si="39">(BK8-$BK$28)/($BK$27-$BK$28)</f>
        <v>0.6</v>
      </c>
      <c r="BN8" s="257">
        <v>0.21549402004094387</v>
      </c>
      <c r="BO8" s="198">
        <f t="shared" ref="BO8:BO26" si="40">RANK(BN8,$BN$7:$BN$26,1)</f>
        <v>1</v>
      </c>
      <c r="BP8" s="89">
        <f t="shared" ref="BP8:BP26" si="41">(BN8-$BN$28)/($BN$27-$BN$28)</f>
        <v>0</v>
      </c>
      <c r="BQ8" s="209">
        <v>0.15084581402866071</v>
      </c>
      <c r="BR8" s="198">
        <f t="shared" ref="BR8:BR26" si="42">RANK(BQ8,$BQ$7:$BQ$26,1)</f>
        <v>7</v>
      </c>
      <c r="BS8" s="252">
        <f t="shared" ref="BS8:BS26" si="43">(BQ8-$BQ$28)/($BQ$27-$BQ$28)</f>
        <v>0.1061712282094176</v>
      </c>
      <c r="BT8" s="260">
        <f t="shared" ref="BT8:BT26" si="44">(D8+G8+S8+J8+P8+M8+AE8+AL8+AO8+AH8+AR8+AU8+AX8+BA8+BG8+BJ8+BM8+BD8+BP8+BS8+V8+Y8+AB8)/23</f>
        <v>0.50189004516759628</v>
      </c>
      <c r="BU8" s="261">
        <f t="shared" ref="BU8:BU26" si="45">RANK(BT8,BT$7:BT$26,1)</f>
        <v>13</v>
      </c>
      <c r="BV8" s="258"/>
      <c r="BW8" s="98"/>
      <c r="BX8" s="90"/>
      <c r="BY8" s="65"/>
    </row>
    <row r="9" spans="1:77" s="70" customFormat="1" ht="27.75" customHeight="1" x14ac:dyDescent="0.35">
      <c r="A9" s="213" t="s">
        <v>4</v>
      </c>
      <c r="B9" s="219">
        <v>274.62703668734827</v>
      </c>
      <c r="C9" s="189">
        <f t="shared" si="0"/>
        <v>3</v>
      </c>
      <c r="D9" s="190">
        <f>($B$27-B9)/($B$27-$B$28)</f>
        <v>0.42094954831596137</v>
      </c>
      <c r="E9" s="196">
        <v>129.68060592578684</v>
      </c>
      <c r="F9" s="189">
        <f t="shared" si="2"/>
        <v>7</v>
      </c>
      <c r="G9" s="190">
        <f t="shared" si="3"/>
        <v>0.53151390102755192</v>
      </c>
      <c r="H9" s="192">
        <v>7.7</v>
      </c>
      <c r="I9" s="193">
        <f t="shared" si="4"/>
        <v>9</v>
      </c>
      <c r="J9" s="218">
        <f t="shared" si="5"/>
        <v>0.28846153846153832</v>
      </c>
      <c r="K9" s="229">
        <v>0.30351015089307432</v>
      </c>
      <c r="L9" s="195">
        <f t="shared" si="6"/>
        <v>12</v>
      </c>
      <c r="M9" s="194">
        <f t="shared" si="7"/>
        <v>0.10820449982410749</v>
      </c>
      <c r="N9" s="196">
        <v>121.1</v>
      </c>
      <c r="O9" s="197">
        <f t="shared" si="8"/>
        <v>18</v>
      </c>
      <c r="P9" s="230">
        <f t="shared" si="9"/>
        <v>0.91774891774891754</v>
      </c>
      <c r="Q9" s="234">
        <v>79.599999999999994</v>
      </c>
      <c r="R9" s="201">
        <f t="shared" ref="R9:R26" si="46">RANK(Q9,$Q$7:$Q$26,0)</f>
        <v>10</v>
      </c>
      <c r="S9" s="235">
        <f t="shared" si="10"/>
        <v>0.32740213523131684</v>
      </c>
      <c r="T9" s="241">
        <v>17.440000000000001</v>
      </c>
      <c r="U9" s="201">
        <f t="shared" si="11"/>
        <v>12</v>
      </c>
      <c r="V9" s="199">
        <f t="shared" si="12"/>
        <v>0.6495726495726496</v>
      </c>
      <c r="W9" s="200">
        <v>6.8</v>
      </c>
      <c r="X9" s="201">
        <f t="shared" si="13"/>
        <v>11</v>
      </c>
      <c r="Y9" s="199">
        <f t="shared" si="14"/>
        <v>0.60625574977000918</v>
      </c>
      <c r="Z9" s="200">
        <v>12.5</v>
      </c>
      <c r="AA9" s="201">
        <f t="shared" si="15"/>
        <v>2</v>
      </c>
      <c r="AB9" s="235">
        <f t="shared" si="16"/>
        <v>0.24547283702213277</v>
      </c>
      <c r="AC9" s="234">
        <v>83.8</v>
      </c>
      <c r="AD9" s="201">
        <f t="shared" si="17"/>
        <v>5</v>
      </c>
      <c r="AE9" s="199">
        <f t="shared" si="18"/>
        <v>0.1866666666666667</v>
      </c>
      <c r="AF9" s="196">
        <v>7.9</v>
      </c>
      <c r="AG9" s="201">
        <f t="shared" si="19"/>
        <v>6</v>
      </c>
      <c r="AH9" s="235">
        <f t="shared" si="20"/>
        <v>0.44927536231884052</v>
      </c>
      <c r="AI9" s="243">
        <v>42.906759670627054</v>
      </c>
      <c r="AJ9" s="234">
        <v>100</v>
      </c>
      <c r="AK9" s="201">
        <f t="shared" si="21"/>
        <v>1</v>
      </c>
      <c r="AL9" s="199">
        <f t="shared" si="22"/>
        <v>0</v>
      </c>
      <c r="AM9" s="202">
        <v>60.5</v>
      </c>
      <c r="AN9" s="203">
        <f t="shared" si="23"/>
        <v>11</v>
      </c>
      <c r="AO9" s="235">
        <f t="shared" si="24"/>
        <v>0.4149855907780981</v>
      </c>
      <c r="AP9" s="248">
        <v>3.2</v>
      </c>
      <c r="AQ9" s="201">
        <f t="shared" si="25"/>
        <v>2</v>
      </c>
      <c r="AR9" s="235">
        <f t="shared" si="26"/>
        <v>5.7142857142857127E-2</v>
      </c>
      <c r="AS9" s="249">
        <v>16471</v>
      </c>
      <c r="AT9" s="201">
        <f t="shared" si="27"/>
        <v>4</v>
      </c>
      <c r="AU9" s="235">
        <f t="shared" si="28"/>
        <v>0.32617667720407445</v>
      </c>
      <c r="AV9" s="251">
        <v>7930.3338057981146</v>
      </c>
      <c r="AW9" s="198">
        <f t="shared" si="29"/>
        <v>9</v>
      </c>
      <c r="AX9" s="89">
        <f t="shared" si="1"/>
        <v>0.5756903863702485</v>
      </c>
      <c r="AY9" s="204">
        <v>208.07290909619465</v>
      </c>
      <c r="AZ9" s="205">
        <f t="shared" si="30"/>
        <v>2</v>
      </c>
      <c r="BA9" s="89">
        <f t="shared" si="31"/>
        <v>0.25384049650562712</v>
      </c>
      <c r="BB9" s="204">
        <v>7.0463056898951795</v>
      </c>
      <c r="BC9" s="206">
        <f t="shared" si="32"/>
        <v>11</v>
      </c>
      <c r="BD9" s="252">
        <f t="shared" si="33"/>
        <v>4.1290123370263145E-2</v>
      </c>
      <c r="BE9" s="254">
        <v>2.7210884353741496</v>
      </c>
      <c r="BF9" s="198">
        <f t="shared" si="34"/>
        <v>8</v>
      </c>
      <c r="BG9" s="252">
        <f t="shared" si="35"/>
        <v>8.3360328258287431E-2</v>
      </c>
      <c r="BH9" s="256">
        <v>9.3000000000000007</v>
      </c>
      <c r="BI9" s="208">
        <f t="shared" si="36"/>
        <v>13</v>
      </c>
      <c r="BJ9" s="89">
        <f t="shared" si="37"/>
        <v>0.66666666666666652</v>
      </c>
      <c r="BK9" s="207">
        <v>14.5</v>
      </c>
      <c r="BL9" s="208">
        <f t="shared" si="38"/>
        <v>12</v>
      </c>
      <c r="BM9" s="252">
        <f t="shared" si="39"/>
        <v>0.45000000000000007</v>
      </c>
      <c r="BN9" s="257">
        <v>0.56393423659210207</v>
      </c>
      <c r="BO9" s="198">
        <f t="shared" si="40"/>
        <v>14</v>
      </c>
      <c r="BP9" s="89">
        <f t="shared" si="41"/>
        <v>0.4268410265240335</v>
      </c>
      <c r="BQ9" s="209">
        <v>0.26027733996558555</v>
      </c>
      <c r="BR9" s="198">
        <f t="shared" si="42"/>
        <v>15</v>
      </c>
      <c r="BS9" s="252">
        <f t="shared" si="43"/>
        <v>0.27100177873175518</v>
      </c>
      <c r="BT9" s="260">
        <f t="shared" si="44"/>
        <v>0.36080520597876531</v>
      </c>
      <c r="BU9" s="261">
        <f t="shared" si="45"/>
        <v>2</v>
      </c>
      <c r="BV9" s="258"/>
      <c r="BW9" s="98"/>
      <c r="BX9" s="90"/>
      <c r="BY9" s="65"/>
    </row>
    <row r="10" spans="1:77" s="70" customFormat="1" ht="25.5" customHeight="1" x14ac:dyDescent="0.35">
      <c r="A10" s="213" t="s">
        <v>5</v>
      </c>
      <c r="B10" s="219">
        <v>111.97436891176253</v>
      </c>
      <c r="C10" s="189">
        <f t="shared" si="0"/>
        <v>18</v>
      </c>
      <c r="D10" s="190">
        <f>($B$27-B10)/($B$27-$B$28)</f>
        <v>0.94735423066421787</v>
      </c>
      <c r="E10" s="196">
        <v>150.35341406496337</v>
      </c>
      <c r="F10" s="189">
        <f t="shared" si="2"/>
        <v>2</v>
      </c>
      <c r="G10" s="190">
        <f t="shared" si="3"/>
        <v>0.24514608261366913</v>
      </c>
      <c r="H10" s="192">
        <v>9.1999999999999993</v>
      </c>
      <c r="I10" s="193">
        <f t="shared" si="4"/>
        <v>1</v>
      </c>
      <c r="J10" s="218">
        <f t="shared" si="5"/>
        <v>0</v>
      </c>
      <c r="K10" s="229">
        <v>0.54458131789497899</v>
      </c>
      <c r="L10" s="195">
        <f t="shared" si="6"/>
        <v>19</v>
      </c>
      <c r="M10" s="194">
        <f t="shared" si="7"/>
        <v>0.21547689974447121</v>
      </c>
      <c r="N10" s="196">
        <v>110.7</v>
      </c>
      <c r="O10" s="197">
        <f t="shared" si="8"/>
        <v>14</v>
      </c>
      <c r="P10" s="230">
        <f t="shared" si="9"/>
        <v>0.69264069264069261</v>
      </c>
      <c r="Q10" s="234">
        <v>41.8</v>
      </c>
      <c r="R10" s="201">
        <f t="shared" si="46"/>
        <v>20</v>
      </c>
      <c r="S10" s="235">
        <f t="shared" si="10"/>
        <v>1</v>
      </c>
      <c r="T10" s="241">
        <v>15.32</v>
      </c>
      <c r="U10" s="201">
        <f t="shared" si="11"/>
        <v>17</v>
      </c>
      <c r="V10" s="199">
        <f t="shared" si="12"/>
        <v>0.76282051282051289</v>
      </c>
      <c r="W10" s="200">
        <v>3.17</v>
      </c>
      <c r="X10" s="201">
        <f t="shared" si="13"/>
        <v>19</v>
      </c>
      <c r="Y10" s="199">
        <f t="shared" si="14"/>
        <v>0.94020239190432375</v>
      </c>
      <c r="Z10" s="200">
        <v>6.17</v>
      </c>
      <c r="AA10" s="201">
        <f t="shared" si="15"/>
        <v>18</v>
      </c>
      <c r="AB10" s="235">
        <f t="shared" si="16"/>
        <v>0.88229376257545267</v>
      </c>
      <c r="AC10" s="234">
        <v>51.9</v>
      </c>
      <c r="AD10" s="201">
        <f t="shared" si="17"/>
        <v>18</v>
      </c>
      <c r="AE10" s="199">
        <f t="shared" si="18"/>
        <v>0.71833333333333338</v>
      </c>
      <c r="AF10" s="196">
        <v>6.7</v>
      </c>
      <c r="AG10" s="201">
        <f t="shared" si="19"/>
        <v>10</v>
      </c>
      <c r="AH10" s="235">
        <f t="shared" si="20"/>
        <v>0.62318840579710144</v>
      </c>
      <c r="AI10" s="243">
        <v>41.375981982465078</v>
      </c>
      <c r="AJ10" s="234">
        <v>86.27</v>
      </c>
      <c r="AK10" s="201">
        <f t="shared" si="21"/>
        <v>9</v>
      </c>
      <c r="AL10" s="199">
        <f t="shared" si="22"/>
        <v>0.34601814516129042</v>
      </c>
      <c r="AM10" s="202">
        <v>59.3</v>
      </c>
      <c r="AN10" s="203">
        <f t="shared" si="23"/>
        <v>12</v>
      </c>
      <c r="AO10" s="235">
        <f t="shared" si="24"/>
        <v>0.44956772334293971</v>
      </c>
      <c r="AP10" s="248">
        <v>3.3333333333333335</v>
      </c>
      <c r="AQ10" s="201">
        <f t="shared" si="25"/>
        <v>1</v>
      </c>
      <c r="AR10" s="235">
        <f t="shared" si="26"/>
        <v>0</v>
      </c>
      <c r="AS10" s="249">
        <v>2467</v>
      </c>
      <c r="AT10" s="201">
        <f t="shared" si="27"/>
        <v>17</v>
      </c>
      <c r="AU10" s="235">
        <f t="shared" si="28"/>
        <v>0.94103442219880573</v>
      </c>
      <c r="AV10" s="251">
        <v>6117.9929605710395</v>
      </c>
      <c r="AW10" s="198">
        <f t="shared" si="29"/>
        <v>20</v>
      </c>
      <c r="AX10" s="89">
        <f t="shared" si="1"/>
        <v>1</v>
      </c>
      <c r="AY10" s="204">
        <v>79.028661992639755</v>
      </c>
      <c r="AZ10" s="205">
        <f t="shared" si="30"/>
        <v>19</v>
      </c>
      <c r="BA10" s="89">
        <f t="shared" si="31"/>
        <v>0.99449766653125082</v>
      </c>
      <c r="BB10" s="204">
        <v>0</v>
      </c>
      <c r="BC10" s="206">
        <f t="shared" si="32"/>
        <v>1</v>
      </c>
      <c r="BD10" s="252">
        <f t="shared" si="33"/>
        <v>0</v>
      </c>
      <c r="BE10" s="254">
        <v>12.244897959183673</v>
      </c>
      <c r="BF10" s="198">
        <f t="shared" si="34"/>
        <v>12</v>
      </c>
      <c r="BG10" s="252">
        <f t="shared" si="35"/>
        <v>0.37512147716229344</v>
      </c>
      <c r="BH10" s="256">
        <v>9.4</v>
      </c>
      <c r="BI10" s="208">
        <f t="shared" si="36"/>
        <v>12</v>
      </c>
      <c r="BJ10" s="89">
        <f t="shared" si="37"/>
        <v>0.64444444444444438</v>
      </c>
      <c r="BK10" s="207">
        <v>14.9</v>
      </c>
      <c r="BL10" s="208">
        <f t="shared" si="38"/>
        <v>15</v>
      </c>
      <c r="BM10" s="252">
        <f t="shared" si="39"/>
        <v>0.50000000000000011</v>
      </c>
      <c r="BN10" s="257">
        <v>0.40185926888403684</v>
      </c>
      <c r="BO10" s="198">
        <f t="shared" si="40"/>
        <v>8</v>
      </c>
      <c r="BP10" s="89">
        <f t="shared" si="41"/>
        <v>0.22829837184684856</v>
      </c>
      <c r="BQ10" s="209">
        <v>0.16074370755361472</v>
      </c>
      <c r="BR10" s="198">
        <f t="shared" si="42"/>
        <v>9</v>
      </c>
      <c r="BS10" s="252">
        <f t="shared" si="43"/>
        <v>0.12107986833630403</v>
      </c>
      <c r="BT10" s="260">
        <f t="shared" si="44"/>
        <v>0.54902254048338928</v>
      </c>
      <c r="BU10" s="261">
        <f t="shared" si="45"/>
        <v>18</v>
      </c>
      <c r="BV10" s="258"/>
      <c r="BW10" s="98"/>
      <c r="BX10" s="90"/>
      <c r="BY10" s="65"/>
    </row>
    <row r="11" spans="1:77" s="70" customFormat="1" ht="23.25" x14ac:dyDescent="0.35">
      <c r="A11" s="213" t="s">
        <v>6</v>
      </c>
      <c r="B11" s="219">
        <v>239.46358140383973</v>
      </c>
      <c r="C11" s="189">
        <f t="shared" si="0"/>
        <v>10</v>
      </c>
      <c r="D11" s="190">
        <f t="shared" ref="D11:D26" si="47">($B$27-B11)/($B$27-$B$28)</f>
        <v>0.53475160125444277</v>
      </c>
      <c r="E11" s="196">
        <v>125.58072189894294</v>
      </c>
      <c r="F11" s="189">
        <f t="shared" si="2"/>
        <v>12</v>
      </c>
      <c r="G11" s="190">
        <f t="shared" si="3"/>
        <v>0.58830709702748241</v>
      </c>
      <c r="H11" s="192">
        <v>8.5</v>
      </c>
      <c r="I11" s="193">
        <f t="shared" si="4"/>
        <v>3</v>
      </c>
      <c r="J11" s="218">
        <f t="shared" si="5"/>
        <v>0.1346153846153845</v>
      </c>
      <c r="K11" s="229">
        <v>0.29404996412850143</v>
      </c>
      <c r="L11" s="195">
        <f t="shared" si="6"/>
        <v>11</v>
      </c>
      <c r="M11" s="194">
        <f t="shared" si="7"/>
        <v>0.10399488425476577</v>
      </c>
      <c r="N11" s="196">
        <v>105.5</v>
      </c>
      <c r="O11" s="197">
        <f t="shared" si="8"/>
        <v>8</v>
      </c>
      <c r="P11" s="230">
        <f t="shared" si="9"/>
        <v>0.58008658008657998</v>
      </c>
      <c r="Q11" s="234">
        <v>89</v>
      </c>
      <c r="R11" s="201">
        <f t="shared" si="46"/>
        <v>3</v>
      </c>
      <c r="S11" s="235">
        <f t="shared" si="10"/>
        <v>0.16014234875444838</v>
      </c>
      <c r="T11" s="241">
        <v>20.88</v>
      </c>
      <c r="U11" s="201">
        <f t="shared" si="11"/>
        <v>4</v>
      </c>
      <c r="V11" s="199">
        <f t="shared" si="12"/>
        <v>0.46581196581196599</v>
      </c>
      <c r="W11" s="200">
        <v>10.71</v>
      </c>
      <c r="X11" s="201">
        <f t="shared" si="13"/>
        <v>3</v>
      </c>
      <c r="Y11" s="199">
        <f t="shared" si="14"/>
        <v>0.24655013799448017</v>
      </c>
      <c r="Z11" s="200">
        <v>7.41</v>
      </c>
      <c r="AA11" s="201">
        <f t="shared" si="15"/>
        <v>15</v>
      </c>
      <c r="AB11" s="235">
        <f t="shared" si="16"/>
        <v>0.75754527162977869</v>
      </c>
      <c r="AC11" s="234">
        <v>66.8</v>
      </c>
      <c r="AD11" s="201">
        <f t="shared" si="17"/>
        <v>17</v>
      </c>
      <c r="AE11" s="199">
        <f t="shared" si="18"/>
        <v>0.47000000000000003</v>
      </c>
      <c r="AF11" s="196">
        <v>4.3</v>
      </c>
      <c r="AG11" s="201">
        <f t="shared" si="19"/>
        <v>18</v>
      </c>
      <c r="AH11" s="235">
        <f t="shared" si="20"/>
        <v>0.97101449275362317</v>
      </c>
      <c r="AI11" s="243">
        <v>53.955088895751537</v>
      </c>
      <c r="AJ11" s="234">
        <v>95.85</v>
      </c>
      <c r="AK11" s="201">
        <f t="shared" si="21"/>
        <v>6</v>
      </c>
      <c r="AL11" s="199">
        <f t="shared" si="22"/>
        <v>0.10458669354838725</v>
      </c>
      <c r="AM11" s="202">
        <v>69.900000000000006</v>
      </c>
      <c r="AN11" s="203">
        <f t="shared" si="23"/>
        <v>5</v>
      </c>
      <c r="AO11" s="235">
        <f t="shared" si="24"/>
        <v>0.14409221902017291</v>
      </c>
      <c r="AP11" s="248">
        <v>2.5</v>
      </c>
      <c r="AQ11" s="201">
        <f t="shared" si="25"/>
        <v>5</v>
      </c>
      <c r="AR11" s="235">
        <f t="shared" si="26"/>
        <v>0.35714285714285721</v>
      </c>
      <c r="AS11" s="249">
        <v>4375</v>
      </c>
      <c r="AT11" s="201">
        <f t="shared" si="27"/>
        <v>13</v>
      </c>
      <c r="AU11" s="235">
        <f t="shared" si="28"/>
        <v>0.85726203020723568</v>
      </c>
      <c r="AV11" s="251">
        <v>6394.3956561771565</v>
      </c>
      <c r="AW11" s="198">
        <f t="shared" si="29"/>
        <v>19</v>
      </c>
      <c r="AX11" s="89">
        <f t="shared" si="1"/>
        <v>0.93528793367554497</v>
      </c>
      <c r="AY11" s="204">
        <v>129.26748425588332</v>
      </c>
      <c r="AZ11" s="205">
        <f t="shared" si="30"/>
        <v>13</v>
      </c>
      <c r="BA11" s="89">
        <f t="shared" si="31"/>
        <v>0.70614894306545883</v>
      </c>
      <c r="BB11" s="204">
        <v>75.391399078049787</v>
      </c>
      <c r="BC11" s="206">
        <f t="shared" si="32"/>
        <v>15</v>
      </c>
      <c r="BD11" s="252">
        <f t="shared" si="33"/>
        <v>0.44178046000098048</v>
      </c>
      <c r="BE11" s="254">
        <v>19.35483870967742</v>
      </c>
      <c r="BF11" s="198">
        <f t="shared" si="34"/>
        <v>14</v>
      </c>
      <c r="BG11" s="252">
        <f t="shared" si="35"/>
        <v>0.5929339477726574</v>
      </c>
      <c r="BH11" s="256">
        <v>8.4</v>
      </c>
      <c r="BI11" s="208">
        <f t="shared" si="36"/>
        <v>18</v>
      </c>
      <c r="BJ11" s="89">
        <f t="shared" si="37"/>
        <v>0.86666666666666659</v>
      </c>
      <c r="BK11" s="207">
        <v>18.100000000000001</v>
      </c>
      <c r="BL11" s="208">
        <f t="shared" si="38"/>
        <v>19</v>
      </c>
      <c r="BM11" s="252">
        <f t="shared" si="39"/>
        <v>0.90000000000000036</v>
      </c>
      <c r="BN11" s="257">
        <v>0.35476193995654165</v>
      </c>
      <c r="BO11" s="198">
        <f t="shared" si="40"/>
        <v>7</v>
      </c>
      <c r="BP11" s="89">
        <f t="shared" si="41"/>
        <v>0.17060390584940663</v>
      </c>
      <c r="BQ11" s="209">
        <v>0.13303572748370313</v>
      </c>
      <c r="BR11" s="198">
        <f t="shared" si="42"/>
        <v>6</v>
      </c>
      <c r="BS11" s="252">
        <f t="shared" si="43"/>
        <v>7.934489690386759E-2</v>
      </c>
      <c r="BT11" s="260">
        <f t="shared" si="44"/>
        <v>0.48559436165374731</v>
      </c>
      <c r="BU11" s="261">
        <f t="shared" si="45"/>
        <v>11</v>
      </c>
      <c r="BV11" s="258"/>
      <c r="BW11" s="98"/>
      <c r="BX11" s="90"/>
      <c r="BY11" s="65"/>
    </row>
    <row r="12" spans="1:77" s="70" customFormat="1" ht="23.25" x14ac:dyDescent="0.35">
      <c r="A12" s="213" t="s">
        <v>7</v>
      </c>
      <c r="B12" s="219">
        <v>203.03886536972513</v>
      </c>
      <c r="C12" s="189">
        <f t="shared" si="0"/>
        <v>13</v>
      </c>
      <c r="D12" s="190">
        <f>($B$27-B12)/($B$27-$B$28)</f>
        <v>0.6526355642769146</v>
      </c>
      <c r="E12" s="196">
        <v>123.37791534625441</v>
      </c>
      <c r="F12" s="189">
        <f t="shared" si="2"/>
        <v>13</v>
      </c>
      <c r="G12" s="190">
        <f t="shared" si="3"/>
        <v>0.61882123437323466</v>
      </c>
      <c r="H12" s="192">
        <v>7</v>
      </c>
      <c r="I12" s="193">
        <f t="shared" si="4"/>
        <v>14</v>
      </c>
      <c r="J12" s="218">
        <f t="shared" si="5"/>
        <v>0.42307692307692302</v>
      </c>
      <c r="K12" s="229">
        <v>0.26732692031984268</v>
      </c>
      <c r="L12" s="195">
        <f t="shared" si="6"/>
        <v>10</v>
      </c>
      <c r="M12" s="194">
        <f t="shared" si="7"/>
        <v>9.2103603027802641E-2</v>
      </c>
      <c r="N12" s="196">
        <v>105.6</v>
      </c>
      <c r="O12" s="197">
        <f t="shared" si="8"/>
        <v>9</v>
      </c>
      <c r="P12" s="230">
        <f t="shared" si="9"/>
        <v>0.58225108225108202</v>
      </c>
      <c r="Q12" s="234">
        <v>86</v>
      </c>
      <c r="R12" s="201">
        <f t="shared" si="46"/>
        <v>6</v>
      </c>
      <c r="S12" s="235">
        <f t="shared" si="10"/>
        <v>0.21352313167259784</v>
      </c>
      <c r="T12" s="241">
        <v>20.49</v>
      </c>
      <c r="U12" s="201">
        <f t="shared" si="11"/>
        <v>6</v>
      </c>
      <c r="V12" s="199">
        <f t="shared" si="12"/>
        <v>0.48664529914529936</v>
      </c>
      <c r="W12" s="200">
        <v>5.26</v>
      </c>
      <c r="X12" s="201">
        <f t="shared" si="13"/>
        <v>17</v>
      </c>
      <c r="Y12" s="199">
        <f t="shared" si="14"/>
        <v>0.74793008279668816</v>
      </c>
      <c r="Z12" s="200">
        <v>11.25</v>
      </c>
      <c r="AA12" s="201">
        <f t="shared" si="15"/>
        <v>4</v>
      </c>
      <c r="AB12" s="235">
        <f t="shared" si="16"/>
        <v>0.37122736418511065</v>
      </c>
      <c r="AC12" s="234">
        <v>78.900000000000006</v>
      </c>
      <c r="AD12" s="201">
        <f t="shared" si="17"/>
        <v>8</v>
      </c>
      <c r="AE12" s="199">
        <f t="shared" si="18"/>
        <v>0.26833333333333326</v>
      </c>
      <c r="AF12" s="196">
        <v>8.6999999999999993</v>
      </c>
      <c r="AG12" s="201">
        <f t="shared" si="19"/>
        <v>4</v>
      </c>
      <c r="AH12" s="235">
        <f t="shared" si="20"/>
        <v>0.33333333333333343</v>
      </c>
      <c r="AI12" s="243">
        <v>11.235191826975328</v>
      </c>
      <c r="AJ12" s="234">
        <v>60.32</v>
      </c>
      <c r="AK12" s="201">
        <f t="shared" si="21"/>
        <v>20</v>
      </c>
      <c r="AL12" s="199">
        <f t="shared" si="22"/>
        <v>1</v>
      </c>
      <c r="AM12" s="202">
        <v>67.400000000000006</v>
      </c>
      <c r="AN12" s="203">
        <f t="shared" si="23"/>
        <v>6</v>
      </c>
      <c r="AO12" s="235">
        <f t="shared" si="24"/>
        <v>0.21613832853025935</v>
      </c>
      <c r="AP12" s="248">
        <v>1.7777777777777777</v>
      </c>
      <c r="AQ12" s="201">
        <f t="shared" si="25"/>
        <v>14</v>
      </c>
      <c r="AR12" s="235">
        <f t="shared" si="26"/>
        <v>0.66666666666666674</v>
      </c>
      <c r="AS12" s="249">
        <v>5360</v>
      </c>
      <c r="AT12" s="201">
        <f t="shared" si="27"/>
        <v>11</v>
      </c>
      <c r="AU12" s="235">
        <f t="shared" si="28"/>
        <v>0.81401475237091681</v>
      </c>
      <c r="AV12" s="251">
        <v>7315.238760448522</v>
      </c>
      <c r="AW12" s="198">
        <f t="shared" si="29"/>
        <v>13</v>
      </c>
      <c r="AX12" s="89">
        <f t="shared" si="1"/>
        <v>0.71969792321145432</v>
      </c>
      <c r="AY12" s="204">
        <v>133.19032231786463</v>
      </c>
      <c r="AZ12" s="205">
        <f t="shared" si="30"/>
        <v>12</v>
      </c>
      <c r="BA12" s="89">
        <f t="shared" si="31"/>
        <v>0.68363357951636317</v>
      </c>
      <c r="BB12" s="204">
        <v>0.57911510414090295</v>
      </c>
      <c r="BC12" s="206">
        <f t="shared" si="32"/>
        <v>9</v>
      </c>
      <c r="BD12" s="252">
        <f t="shared" si="33"/>
        <v>3.3935135868220301E-3</v>
      </c>
      <c r="BE12" s="254">
        <v>0.4</v>
      </c>
      <c r="BF12" s="198">
        <f t="shared" si="34"/>
        <v>5</v>
      </c>
      <c r="BG12" s="252">
        <f t="shared" si="35"/>
        <v>1.2253968253968253E-2</v>
      </c>
      <c r="BH12" s="256">
        <v>11.2</v>
      </c>
      <c r="BI12" s="208">
        <f t="shared" si="36"/>
        <v>3</v>
      </c>
      <c r="BJ12" s="89">
        <f t="shared" si="37"/>
        <v>0.24444444444444471</v>
      </c>
      <c r="BK12" s="207">
        <v>12.5</v>
      </c>
      <c r="BL12" s="208">
        <f t="shared" si="38"/>
        <v>2</v>
      </c>
      <c r="BM12" s="252">
        <f t="shared" si="39"/>
        <v>0.2</v>
      </c>
      <c r="BN12" s="257">
        <v>0.65168986803280171</v>
      </c>
      <c r="BO12" s="198">
        <f t="shared" si="40"/>
        <v>16</v>
      </c>
      <c r="BP12" s="89">
        <f t="shared" si="41"/>
        <v>0.53434211861428427</v>
      </c>
      <c r="BQ12" s="209">
        <v>0.31679368584927864</v>
      </c>
      <c r="BR12" s="198">
        <f t="shared" si="42"/>
        <v>16</v>
      </c>
      <c r="BS12" s="252">
        <f t="shared" si="43"/>
        <v>0.35612917073110822</v>
      </c>
      <c r="BT12" s="260">
        <f t="shared" si="44"/>
        <v>0.44524327901733074</v>
      </c>
      <c r="BU12" s="261">
        <f t="shared" si="45"/>
        <v>7</v>
      </c>
      <c r="BV12" s="258"/>
      <c r="BW12" s="98"/>
      <c r="BX12" s="90"/>
      <c r="BY12" s="65"/>
    </row>
    <row r="13" spans="1:77" s="70" customFormat="1" ht="23.25" x14ac:dyDescent="0.35">
      <c r="A13" s="213" t="s">
        <v>8</v>
      </c>
      <c r="B13" s="219">
        <v>253.94116132855405</v>
      </c>
      <c r="C13" s="189">
        <f t="shared" si="0"/>
        <v>8</v>
      </c>
      <c r="D13" s="190">
        <f t="shared" si="47"/>
        <v>0.48789675426259616</v>
      </c>
      <c r="E13" s="196">
        <v>135.04666478090854</v>
      </c>
      <c r="F13" s="189">
        <f t="shared" si="2"/>
        <v>5</v>
      </c>
      <c r="G13" s="190">
        <f t="shared" si="3"/>
        <v>0.45718115641558016</v>
      </c>
      <c r="H13" s="192">
        <v>8.1999999999999993</v>
      </c>
      <c r="I13" s="193">
        <f t="shared" si="4"/>
        <v>5</v>
      </c>
      <c r="J13" s="218">
        <f t="shared" si="5"/>
        <v>0.19230769230769235</v>
      </c>
      <c r="K13" s="229">
        <v>6.0344294001461921E-2</v>
      </c>
      <c r="L13" s="195">
        <f t="shared" si="6"/>
        <v>1</v>
      </c>
      <c r="M13" s="194">
        <f t="shared" si="7"/>
        <v>0</v>
      </c>
      <c r="N13" s="196">
        <v>104.3</v>
      </c>
      <c r="O13" s="197">
        <f t="shared" si="8"/>
        <v>7</v>
      </c>
      <c r="P13" s="230">
        <f t="shared" si="9"/>
        <v>0.554112554112554</v>
      </c>
      <c r="Q13" s="234">
        <v>67.8</v>
      </c>
      <c r="R13" s="201">
        <f t="shared" si="46"/>
        <v>13</v>
      </c>
      <c r="S13" s="235">
        <f t="shared" si="10"/>
        <v>0.53736654804270467</v>
      </c>
      <c r="T13" s="241">
        <v>18.68</v>
      </c>
      <c r="U13" s="201">
        <f t="shared" si="11"/>
        <v>10</v>
      </c>
      <c r="V13" s="199">
        <f t="shared" si="12"/>
        <v>0.58333333333333348</v>
      </c>
      <c r="W13" s="200">
        <v>13.39</v>
      </c>
      <c r="X13" s="201">
        <f t="shared" si="13"/>
        <v>1</v>
      </c>
      <c r="Y13" s="199">
        <f t="shared" si="14"/>
        <v>0</v>
      </c>
      <c r="Z13" s="200">
        <v>9.18</v>
      </c>
      <c r="AA13" s="201">
        <f t="shared" si="15"/>
        <v>7</v>
      </c>
      <c r="AB13" s="235">
        <f t="shared" si="16"/>
        <v>0.57947686116700203</v>
      </c>
      <c r="AC13" s="234">
        <v>77.7</v>
      </c>
      <c r="AD13" s="201">
        <f t="shared" si="17"/>
        <v>9</v>
      </c>
      <c r="AE13" s="199">
        <f t="shared" si="18"/>
        <v>0.28833333333333327</v>
      </c>
      <c r="AF13" s="196">
        <v>6.3</v>
      </c>
      <c r="AG13" s="201">
        <f t="shared" si="19"/>
        <v>11</v>
      </c>
      <c r="AH13" s="235">
        <f t="shared" si="20"/>
        <v>0.6811594202898551</v>
      </c>
      <c r="AI13" s="243">
        <v>31.405483405483402</v>
      </c>
      <c r="AJ13" s="234">
        <v>76.760000000000005</v>
      </c>
      <c r="AK13" s="201">
        <f t="shared" si="21"/>
        <v>14</v>
      </c>
      <c r="AL13" s="199">
        <f t="shared" si="22"/>
        <v>0.58568548387096764</v>
      </c>
      <c r="AM13" s="202">
        <v>56.4</v>
      </c>
      <c r="AN13" s="203">
        <f t="shared" si="23"/>
        <v>16</v>
      </c>
      <c r="AO13" s="235">
        <f t="shared" si="24"/>
        <v>0.53314121037463991</v>
      </c>
      <c r="AP13" s="248">
        <v>1.8333333333333333</v>
      </c>
      <c r="AQ13" s="201">
        <f t="shared" si="25"/>
        <v>12</v>
      </c>
      <c r="AR13" s="235">
        <f t="shared" si="26"/>
        <v>0.6428571428571429</v>
      </c>
      <c r="AS13" s="249">
        <v>2913</v>
      </c>
      <c r="AT13" s="201">
        <f t="shared" si="27"/>
        <v>14</v>
      </c>
      <c r="AU13" s="235">
        <f t="shared" si="28"/>
        <v>0.92145240604144718</v>
      </c>
      <c r="AV13" s="251">
        <v>6762.8924202713679</v>
      </c>
      <c r="AW13" s="198">
        <f t="shared" si="29"/>
        <v>17</v>
      </c>
      <c r="AX13" s="89">
        <f>($AV$27-BH13)/($AV$27-$AV$28)</f>
        <v>2.4302521788841518</v>
      </c>
      <c r="AY13" s="204">
        <v>124.88956477659498</v>
      </c>
      <c r="AZ13" s="205">
        <f t="shared" si="30"/>
        <v>14</v>
      </c>
      <c r="BA13" s="89">
        <f t="shared" si="31"/>
        <v>0.73127627361222625</v>
      </c>
      <c r="BB13" s="204">
        <v>0</v>
      </c>
      <c r="BC13" s="206">
        <f t="shared" si="32"/>
        <v>1</v>
      </c>
      <c r="BD13" s="252">
        <f t="shared" si="33"/>
        <v>0</v>
      </c>
      <c r="BE13" s="254">
        <v>0</v>
      </c>
      <c r="BF13" s="198">
        <f t="shared" si="34"/>
        <v>1</v>
      </c>
      <c r="BG13" s="252">
        <f t="shared" si="35"/>
        <v>0</v>
      </c>
      <c r="BH13" s="256">
        <v>9</v>
      </c>
      <c r="BI13" s="208">
        <f t="shared" si="36"/>
        <v>14</v>
      </c>
      <c r="BJ13" s="89">
        <f t="shared" si="37"/>
        <v>0.73333333333333339</v>
      </c>
      <c r="BK13" s="207">
        <v>14.3</v>
      </c>
      <c r="BL13" s="208">
        <f t="shared" si="38"/>
        <v>9</v>
      </c>
      <c r="BM13" s="252">
        <f t="shared" si="39"/>
        <v>0.42500000000000016</v>
      </c>
      <c r="BN13" s="257">
        <v>0.49004770758565025</v>
      </c>
      <c r="BO13" s="198">
        <f t="shared" si="40"/>
        <v>11</v>
      </c>
      <c r="BP13" s="89">
        <f t="shared" si="41"/>
        <v>0.33632965501941481</v>
      </c>
      <c r="BQ13" s="209">
        <v>0.18737118231216038</v>
      </c>
      <c r="BR13" s="198">
        <f t="shared" si="42"/>
        <v>10</v>
      </c>
      <c r="BS13" s="252">
        <f t="shared" si="43"/>
        <v>0.16118733541119898</v>
      </c>
      <c r="BT13" s="260">
        <f t="shared" si="44"/>
        <v>0.51572533359431205</v>
      </c>
      <c r="BU13" s="261">
        <f t="shared" si="45"/>
        <v>14</v>
      </c>
      <c r="BV13" s="258"/>
      <c r="BW13" s="98"/>
      <c r="BX13" s="90"/>
      <c r="BY13" s="65"/>
    </row>
    <row r="14" spans="1:77" s="70" customFormat="1" ht="23.25" x14ac:dyDescent="0.35">
      <c r="A14" s="213" t="s">
        <v>9</v>
      </c>
      <c r="B14" s="219">
        <v>272.2227757752882</v>
      </c>
      <c r="C14" s="189">
        <f t="shared" si="0"/>
        <v>6</v>
      </c>
      <c r="D14" s="190">
        <f t="shared" si="47"/>
        <v>0.42873063312080145</v>
      </c>
      <c r="E14" s="196">
        <v>128.89912798393084</v>
      </c>
      <c r="F14" s="189">
        <f t="shared" si="2"/>
        <v>8</v>
      </c>
      <c r="G14" s="190">
        <f t="shared" si="3"/>
        <v>0.54233923892268643</v>
      </c>
      <c r="H14" s="192">
        <v>7.8</v>
      </c>
      <c r="I14" s="193">
        <f t="shared" si="4"/>
        <v>7</v>
      </c>
      <c r="J14" s="218">
        <f t="shared" si="5"/>
        <v>0.26923076923076916</v>
      </c>
      <c r="K14" s="229">
        <v>0.39950374520802484</v>
      </c>
      <c r="L14" s="195">
        <f t="shared" si="6"/>
        <v>16</v>
      </c>
      <c r="M14" s="194">
        <f t="shared" si="7"/>
        <v>0.15091994923770397</v>
      </c>
      <c r="N14" s="196">
        <v>108.1</v>
      </c>
      <c r="O14" s="197">
        <f t="shared" si="8"/>
        <v>12</v>
      </c>
      <c r="P14" s="230">
        <f t="shared" si="9"/>
        <v>0.63636363636363613</v>
      </c>
      <c r="Q14" s="234">
        <v>88</v>
      </c>
      <c r="R14" s="201">
        <f t="shared" si="46"/>
        <v>4</v>
      </c>
      <c r="S14" s="235">
        <f t="shared" si="10"/>
        <v>0.1779359430604982</v>
      </c>
      <c r="T14" s="241">
        <v>20.75</v>
      </c>
      <c r="U14" s="201">
        <f t="shared" si="11"/>
        <v>5</v>
      </c>
      <c r="V14" s="199">
        <f t="shared" si="12"/>
        <v>0.47275641025641035</v>
      </c>
      <c r="W14" s="200">
        <v>6.48</v>
      </c>
      <c r="X14" s="201">
        <f t="shared" si="13"/>
        <v>13</v>
      </c>
      <c r="Y14" s="199">
        <f t="shared" si="14"/>
        <v>0.63569457221711123</v>
      </c>
      <c r="Z14" s="200">
        <v>11.29</v>
      </c>
      <c r="AA14" s="201">
        <f t="shared" si="15"/>
        <v>3</v>
      </c>
      <c r="AB14" s="235">
        <f t="shared" si="16"/>
        <v>0.36720321931589545</v>
      </c>
      <c r="AC14" s="234">
        <v>75.7</v>
      </c>
      <c r="AD14" s="201">
        <f t="shared" si="17"/>
        <v>11</v>
      </c>
      <c r="AE14" s="199">
        <f t="shared" si="18"/>
        <v>0.3216666666666666</v>
      </c>
      <c r="AF14" s="196">
        <v>4.0999999999999996</v>
      </c>
      <c r="AG14" s="201">
        <f t="shared" si="19"/>
        <v>20</v>
      </c>
      <c r="AH14" s="235">
        <f t="shared" si="20"/>
        <v>1</v>
      </c>
      <c r="AI14" s="243">
        <v>39.559804591059518</v>
      </c>
      <c r="AJ14" s="234">
        <v>77.28</v>
      </c>
      <c r="AK14" s="201">
        <f t="shared" si="21"/>
        <v>13</v>
      </c>
      <c r="AL14" s="199">
        <f t="shared" si="22"/>
        <v>0.57258064516129026</v>
      </c>
      <c r="AM14" s="202">
        <v>72.599999999999994</v>
      </c>
      <c r="AN14" s="203">
        <f t="shared" si="23"/>
        <v>2</v>
      </c>
      <c r="AO14" s="235">
        <f t="shared" si="24"/>
        <v>6.6282420749279855E-2</v>
      </c>
      <c r="AP14" s="248">
        <v>1.6</v>
      </c>
      <c r="AQ14" s="201">
        <f t="shared" si="25"/>
        <v>16</v>
      </c>
      <c r="AR14" s="235">
        <f t="shared" si="26"/>
        <v>0.74285714285714288</v>
      </c>
      <c r="AS14" s="249">
        <v>11178</v>
      </c>
      <c r="AT14" s="201">
        <f t="shared" si="27"/>
        <v>7</v>
      </c>
      <c r="AU14" s="235">
        <f t="shared" si="28"/>
        <v>0.55857042500878118</v>
      </c>
      <c r="AV14" s="251">
        <v>10389.262776315791</v>
      </c>
      <c r="AW14" s="198">
        <f t="shared" si="29"/>
        <v>1</v>
      </c>
      <c r="AX14" s="89">
        <f t="shared" ref="AX14:AX26" si="48">($AV$27-AV14)/($AV$27-$AV$28)</f>
        <v>0</v>
      </c>
      <c r="AY14" s="204">
        <v>198.19882471574115</v>
      </c>
      <c r="AZ14" s="205">
        <f t="shared" si="30"/>
        <v>4</v>
      </c>
      <c r="BA14" s="89">
        <f t="shared" si="31"/>
        <v>0.31051339404248629</v>
      </c>
      <c r="BB14" s="204">
        <v>0</v>
      </c>
      <c r="BC14" s="206">
        <f t="shared" si="32"/>
        <v>1</v>
      </c>
      <c r="BD14" s="252">
        <f t="shared" si="33"/>
        <v>0</v>
      </c>
      <c r="BE14" s="254">
        <v>7.8947368421052628</v>
      </c>
      <c r="BF14" s="198">
        <f t="shared" si="34"/>
        <v>10</v>
      </c>
      <c r="BG14" s="252">
        <f t="shared" si="35"/>
        <v>0.24185463659147868</v>
      </c>
      <c r="BH14" s="256">
        <v>9.9</v>
      </c>
      <c r="BI14" s="208">
        <f t="shared" si="36"/>
        <v>10</v>
      </c>
      <c r="BJ14" s="89">
        <f t="shared" si="37"/>
        <v>0.53333333333333333</v>
      </c>
      <c r="BK14" s="207">
        <v>14.9</v>
      </c>
      <c r="BL14" s="208">
        <f t="shared" si="38"/>
        <v>15</v>
      </c>
      <c r="BM14" s="252">
        <f t="shared" si="39"/>
        <v>0.50000000000000011</v>
      </c>
      <c r="BN14" s="257">
        <v>0.57622797674134352</v>
      </c>
      <c r="BO14" s="198">
        <f t="shared" si="40"/>
        <v>15</v>
      </c>
      <c r="BP14" s="89">
        <f t="shared" si="41"/>
        <v>0.44190092034760287</v>
      </c>
      <c r="BQ14" s="209">
        <v>0.20953744608776126</v>
      </c>
      <c r="BR14" s="198">
        <f t="shared" si="42"/>
        <v>11</v>
      </c>
      <c r="BS14" s="252">
        <f t="shared" si="43"/>
        <v>0.19457513138565688</v>
      </c>
      <c r="BT14" s="260">
        <f t="shared" si="44"/>
        <v>0.39849169947257534</v>
      </c>
      <c r="BU14" s="261">
        <f t="shared" si="45"/>
        <v>5</v>
      </c>
      <c r="BV14" s="258"/>
      <c r="BW14" s="98"/>
      <c r="BX14" s="90"/>
      <c r="BY14" s="65"/>
    </row>
    <row r="15" spans="1:77" s="70" customFormat="1" ht="23.25" x14ac:dyDescent="0.35">
      <c r="A15" s="213" t="s">
        <v>10</v>
      </c>
      <c r="B15" s="219">
        <v>206.32613744808694</v>
      </c>
      <c r="C15" s="189">
        <f t="shared" si="0"/>
        <v>12</v>
      </c>
      <c r="D15" s="190">
        <f t="shared" si="47"/>
        <v>0.6419967260834345</v>
      </c>
      <c r="E15" s="196">
        <v>117.4110190908459</v>
      </c>
      <c r="F15" s="189">
        <f t="shared" si="2"/>
        <v>18</v>
      </c>
      <c r="G15" s="190">
        <f t="shared" si="3"/>
        <v>0.70147701349426927</v>
      </c>
      <c r="H15" s="192">
        <v>7.7</v>
      </c>
      <c r="I15" s="193">
        <f t="shared" si="4"/>
        <v>9</v>
      </c>
      <c r="J15" s="218">
        <f t="shared" si="5"/>
        <v>0.28846153846153832</v>
      </c>
      <c r="K15" s="229">
        <v>0.36148077891700042</v>
      </c>
      <c r="L15" s="195">
        <f t="shared" si="6"/>
        <v>14</v>
      </c>
      <c r="M15" s="194">
        <f t="shared" si="7"/>
        <v>0.13400040262889257</v>
      </c>
      <c r="N15" s="196">
        <v>116.4</v>
      </c>
      <c r="O15" s="197">
        <f t="shared" si="8"/>
        <v>17</v>
      </c>
      <c r="P15" s="230">
        <f t="shared" si="9"/>
        <v>0.81601731601731597</v>
      </c>
      <c r="Q15" s="234">
        <v>69</v>
      </c>
      <c r="R15" s="201">
        <f t="shared" si="46"/>
        <v>12</v>
      </c>
      <c r="S15" s="235">
        <f t="shared" si="10"/>
        <v>0.51601423487544484</v>
      </c>
      <c r="T15" s="241">
        <v>29.14</v>
      </c>
      <c r="U15" s="201">
        <f t="shared" si="11"/>
        <v>2</v>
      </c>
      <c r="V15" s="199">
        <f t="shared" si="12"/>
        <v>2.4572649572649621E-2</v>
      </c>
      <c r="W15" s="200">
        <v>8.08</v>
      </c>
      <c r="X15" s="201">
        <f t="shared" si="13"/>
        <v>9</v>
      </c>
      <c r="Y15" s="199">
        <f t="shared" si="14"/>
        <v>0.48850045998160074</v>
      </c>
      <c r="Z15" s="200">
        <v>8.94</v>
      </c>
      <c r="AA15" s="201">
        <f t="shared" si="15"/>
        <v>9</v>
      </c>
      <c r="AB15" s="235">
        <f t="shared" si="16"/>
        <v>0.60362173038229383</v>
      </c>
      <c r="AC15" s="234">
        <v>93.8</v>
      </c>
      <c r="AD15" s="201">
        <f t="shared" si="17"/>
        <v>2</v>
      </c>
      <c r="AE15" s="199">
        <f t="shared" si="18"/>
        <v>2.0000000000000049E-2</v>
      </c>
      <c r="AF15" s="196">
        <v>4.2</v>
      </c>
      <c r="AG15" s="201">
        <f t="shared" si="19"/>
        <v>19</v>
      </c>
      <c r="AH15" s="235">
        <f t="shared" si="20"/>
        <v>0.98550724637681153</v>
      </c>
      <c r="AI15" s="243">
        <v>49.027403769998415</v>
      </c>
      <c r="AJ15" s="234">
        <v>81.63</v>
      </c>
      <c r="AK15" s="201">
        <f t="shared" si="21"/>
        <v>11</v>
      </c>
      <c r="AL15" s="199">
        <f t="shared" si="22"/>
        <v>0.46295362903225817</v>
      </c>
      <c r="AM15" s="202">
        <v>70.3</v>
      </c>
      <c r="AN15" s="203">
        <f t="shared" si="23"/>
        <v>4</v>
      </c>
      <c r="AO15" s="235">
        <f t="shared" si="24"/>
        <v>0.13256484149855932</v>
      </c>
      <c r="AP15" s="248">
        <v>1.3888888888888888</v>
      </c>
      <c r="AQ15" s="201">
        <f t="shared" si="25"/>
        <v>17</v>
      </c>
      <c r="AR15" s="235">
        <f t="shared" si="26"/>
        <v>0.83333333333333337</v>
      </c>
      <c r="AS15" s="249">
        <v>4607</v>
      </c>
      <c r="AT15" s="201">
        <f t="shared" si="27"/>
        <v>12</v>
      </c>
      <c r="AU15" s="235">
        <f t="shared" si="28"/>
        <v>0.84707586933614332</v>
      </c>
      <c r="AV15" s="251">
        <v>6916.7300612995505</v>
      </c>
      <c r="AW15" s="198">
        <f t="shared" si="29"/>
        <v>14</v>
      </c>
      <c r="AX15" s="89">
        <f t="shared" si="48"/>
        <v>0.8129977418461819</v>
      </c>
      <c r="AY15" s="204">
        <v>116.42032479066226</v>
      </c>
      <c r="AZ15" s="205">
        <f t="shared" si="30"/>
        <v>15</v>
      </c>
      <c r="BA15" s="89">
        <f t="shared" si="31"/>
        <v>0.7798859827704735</v>
      </c>
      <c r="BB15" s="204">
        <v>0</v>
      </c>
      <c r="BC15" s="206">
        <f t="shared" si="32"/>
        <v>1</v>
      </c>
      <c r="BD15" s="252">
        <f t="shared" si="33"/>
        <v>0</v>
      </c>
      <c r="BE15" s="254">
        <v>29.508196721311474</v>
      </c>
      <c r="BF15" s="198">
        <f t="shared" si="34"/>
        <v>19</v>
      </c>
      <c r="BG15" s="252">
        <f t="shared" si="35"/>
        <v>0.90398126463700224</v>
      </c>
      <c r="BH15" s="256">
        <v>10.1</v>
      </c>
      <c r="BI15" s="208">
        <f t="shared" si="36"/>
        <v>8</v>
      </c>
      <c r="BJ15" s="89">
        <f t="shared" si="37"/>
        <v>0.48888888888888904</v>
      </c>
      <c r="BK15" s="207">
        <v>13.1</v>
      </c>
      <c r="BL15" s="208">
        <f t="shared" si="38"/>
        <v>3</v>
      </c>
      <c r="BM15" s="252">
        <f t="shared" si="39"/>
        <v>0.27499999999999997</v>
      </c>
      <c r="BN15" s="257">
        <v>0.23749584382273312</v>
      </c>
      <c r="BO15" s="198">
        <f t="shared" si="40"/>
        <v>2</v>
      </c>
      <c r="BP15" s="89">
        <f t="shared" si="41"/>
        <v>2.6952345344559221E-2</v>
      </c>
      <c r="BQ15" s="209">
        <v>0.12666445003879098</v>
      </c>
      <c r="BR15" s="198">
        <f t="shared" si="42"/>
        <v>5</v>
      </c>
      <c r="BS15" s="252">
        <f t="shared" si="43"/>
        <v>6.9748200158720006E-2</v>
      </c>
      <c r="BT15" s="260">
        <f t="shared" si="44"/>
        <v>0.47189353977045095</v>
      </c>
      <c r="BU15" s="261">
        <f t="shared" si="45"/>
        <v>10</v>
      </c>
      <c r="BV15" s="258"/>
      <c r="BW15" s="98"/>
      <c r="BX15" s="90"/>
      <c r="BY15" s="65"/>
    </row>
    <row r="16" spans="1:77" s="70" customFormat="1" ht="23.25" x14ac:dyDescent="0.35">
      <c r="A16" s="213" t="s">
        <v>11</v>
      </c>
      <c r="B16" s="219">
        <v>95.707464158248158</v>
      </c>
      <c r="C16" s="189">
        <f t="shared" si="0"/>
        <v>20</v>
      </c>
      <c r="D16" s="190">
        <f t="shared" si="47"/>
        <v>1</v>
      </c>
      <c r="E16" s="196">
        <v>130.82122566203716</v>
      </c>
      <c r="F16" s="189">
        <f t="shared" si="2"/>
        <v>6</v>
      </c>
      <c r="G16" s="190">
        <f t="shared" si="3"/>
        <v>0.51571359062410826</v>
      </c>
      <c r="H16" s="192">
        <v>4</v>
      </c>
      <c r="I16" s="193">
        <f t="shared" si="4"/>
        <v>20</v>
      </c>
      <c r="J16" s="218">
        <f t="shared" si="5"/>
        <v>1</v>
      </c>
      <c r="K16" s="229">
        <v>0.25743883956733093</v>
      </c>
      <c r="L16" s="195">
        <f t="shared" si="6"/>
        <v>8</v>
      </c>
      <c r="M16" s="194">
        <f t="shared" si="7"/>
        <v>8.7703582211875256E-2</v>
      </c>
      <c r="N16" s="196">
        <v>100.3</v>
      </c>
      <c r="O16" s="197">
        <f t="shared" si="8"/>
        <v>4</v>
      </c>
      <c r="P16" s="230">
        <f t="shared" si="9"/>
        <v>0.46753246753246736</v>
      </c>
      <c r="Q16" s="234">
        <v>66</v>
      </c>
      <c r="R16" s="201">
        <f t="shared" si="46"/>
        <v>14</v>
      </c>
      <c r="S16" s="235">
        <f t="shared" si="10"/>
        <v>0.56939501779359425</v>
      </c>
      <c r="T16" s="241">
        <v>15.83</v>
      </c>
      <c r="U16" s="201">
        <f t="shared" si="11"/>
        <v>16</v>
      </c>
      <c r="V16" s="199">
        <f t="shared" si="12"/>
        <v>0.73557692307692324</v>
      </c>
      <c r="W16" s="200">
        <v>9.52</v>
      </c>
      <c r="X16" s="201">
        <f t="shared" si="13"/>
        <v>7</v>
      </c>
      <c r="Y16" s="199">
        <f t="shared" si="14"/>
        <v>0.35602575896964128</v>
      </c>
      <c r="Z16" s="200">
        <v>8.11</v>
      </c>
      <c r="AA16" s="201">
        <f t="shared" si="15"/>
        <v>11</v>
      </c>
      <c r="AB16" s="235">
        <f t="shared" si="16"/>
        <v>0.68712273641851107</v>
      </c>
      <c r="AC16" s="234">
        <v>79.7</v>
      </c>
      <c r="AD16" s="201">
        <f t="shared" si="17"/>
        <v>7</v>
      </c>
      <c r="AE16" s="199">
        <f t="shared" si="18"/>
        <v>0.25499999999999995</v>
      </c>
      <c r="AF16" s="196">
        <v>6</v>
      </c>
      <c r="AG16" s="201">
        <f t="shared" si="19"/>
        <v>13</v>
      </c>
      <c r="AH16" s="235">
        <f t="shared" si="20"/>
        <v>0.72463768115942029</v>
      </c>
      <c r="AI16" s="243">
        <v>23.671438333362534</v>
      </c>
      <c r="AJ16" s="234">
        <v>100</v>
      </c>
      <c r="AK16" s="201">
        <f t="shared" si="21"/>
        <v>1</v>
      </c>
      <c r="AL16" s="199">
        <f t="shared" si="22"/>
        <v>0</v>
      </c>
      <c r="AM16" s="202">
        <v>57.9</v>
      </c>
      <c r="AN16" s="203">
        <f t="shared" si="23"/>
        <v>14</v>
      </c>
      <c r="AO16" s="235">
        <f t="shared" si="24"/>
        <v>0.48991354466858805</v>
      </c>
      <c r="AP16" s="248">
        <v>1</v>
      </c>
      <c r="AQ16" s="201">
        <f t="shared" si="25"/>
        <v>20</v>
      </c>
      <c r="AR16" s="235">
        <f t="shared" si="26"/>
        <v>1</v>
      </c>
      <c r="AS16" s="249">
        <v>1502</v>
      </c>
      <c r="AT16" s="201">
        <f t="shared" si="27"/>
        <v>19</v>
      </c>
      <c r="AU16" s="235">
        <f t="shared" si="28"/>
        <v>0.98340358271865125</v>
      </c>
      <c r="AV16" s="251">
        <v>7898.9905716523099</v>
      </c>
      <c r="AW16" s="198">
        <f t="shared" si="29"/>
        <v>10</v>
      </c>
      <c r="AX16" s="89">
        <f t="shared" si="48"/>
        <v>0.58302854001024274</v>
      </c>
      <c r="AY16" s="204">
        <v>112.58441627140162</v>
      </c>
      <c r="AZ16" s="205">
        <f t="shared" si="30"/>
        <v>16</v>
      </c>
      <c r="BA16" s="89">
        <f t="shared" si="31"/>
        <v>0.80190240901280596</v>
      </c>
      <c r="BB16" s="204">
        <v>170.65353926672643</v>
      </c>
      <c r="BC16" s="206">
        <f t="shared" si="32"/>
        <v>20</v>
      </c>
      <c r="BD16" s="252">
        <f t="shared" si="33"/>
        <v>1</v>
      </c>
      <c r="BE16" s="254">
        <v>2.5974025974025974</v>
      </c>
      <c r="BF16" s="198">
        <f t="shared" si="34"/>
        <v>7</v>
      </c>
      <c r="BG16" s="252">
        <f t="shared" ref="BG16:BG26" si="49">(BE16-$BE$28)/($BE$27-$BE$28)</f>
        <v>7.9571222428365285E-2</v>
      </c>
      <c r="BH16" s="256">
        <v>10</v>
      </c>
      <c r="BI16" s="208">
        <f t="shared" si="36"/>
        <v>9</v>
      </c>
      <c r="BJ16" s="89">
        <f t="shared" si="37"/>
        <v>0.51111111111111118</v>
      </c>
      <c r="BK16" s="207">
        <v>14.4</v>
      </c>
      <c r="BL16" s="208">
        <f t="shared" si="38"/>
        <v>11</v>
      </c>
      <c r="BM16" s="252">
        <f t="shared" si="39"/>
        <v>0.43750000000000011</v>
      </c>
      <c r="BN16" s="257">
        <v>0.85906134399270673</v>
      </c>
      <c r="BO16" s="198">
        <f t="shared" si="40"/>
        <v>18</v>
      </c>
      <c r="BP16" s="89">
        <f t="shared" si="41"/>
        <v>0.78837322485868655</v>
      </c>
      <c r="BQ16" s="209">
        <v>0.5610196532197268</v>
      </c>
      <c r="BR16" s="198">
        <f t="shared" si="42"/>
        <v>19</v>
      </c>
      <c r="BS16" s="252">
        <f t="shared" si="43"/>
        <v>0.72399300438288861</v>
      </c>
      <c r="BT16" s="260">
        <f t="shared" si="44"/>
        <v>0.59989149552077736</v>
      </c>
      <c r="BU16" s="261">
        <f t="shared" si="45"/>
        <v>20</v>
      </c>
      <c r="BV16" s="258"/>
      <c r="BW16" s="98"/>
      <c r="BX16" s="90"/>
      <c r="BY16" s="65"/>
    </row>
    <row r="17" spans="1:77" s="70" customFormat="1" ht="23.25" x14ac:dyDescent="0.35">
      <c r="A17" s="213" t="s">
        <v>12</v>
      </c>
      <c r="B17" s="219">
        <v>236.92033247180447</v>
      </c>
      <c r="C17" s="189">
        <f t="shared" si="0"/>
        <v>11</v>
      </c>
      <c r="D17" s="190">
        <f t="shared" si="47"/>
        <v>0.54298250311734797</v>
      </c>
      <c r="E17" s="196">
        <v>144.73952085144055</v>
      </c>
      <c r="F17" s="189">
        <f t="shared" si="2"/>
        <v>3</v>
      </c>
      <c r="G17" s="190">
        <f t="shared" si="3"/>
        <v>0.32291192562550641</v>
      </c>
      <c r="H17" s="192">
        <v>6.9</v>
      </c>
      <c r="I17" s="193">
        <f t="shared" si="4"/>
        <v>16</v>
      </c>
      <c r="J17" s="218">
        <f t="shared" si="5"/>
        <v>0.44230769230769218</v>
      </c>
      <c r="K17" s="229">
        <v>0.26178808910555562</v>
      </c>
      <c r="L17" s="195">
        <f t="shared" si="6"/>
        <v>9</v>
      </c>
      <c r="M17" s="194">
        <f t="shared" si="7"/>
        <v>8.9638921230722785E-2</v>
      </c>
      <c r="N17" s="196">
        <v>101.8</v>
      </c>
      <c r="O17" s="197">
        <f t="shared" si="8"/>
        <v>5</v>
      </c>
      <c r="P17" s="230">
        <f t="shared" si="9"/>
        <v>0.49999999999999983</v>
      </c>
      <c r="Q17" s="234">
        <v>59</v>
      </c>
      <c r="R17" s="201">
        <f t="shared" si="46"/>
        <v>16</v>
      </c>
      <c r="S17" s="235">
        <f t="shared" si="10"/>
        <v>0.69395017793594305</v>
      </c>
      <c r="T17" s="241">
        <v>20.41</v>
      </c>
      <c r="U17" s="201">
        <f t="shared" si="11"/>
        <v>7</v>
      </c>
      <c r="V17" s="199">
        <f t="shared" si="12"/>
        <v>0.49091880341880351</v>
      </c>
      <c r="W17" s="200">
        <v>8.1999999999999993</v>
      </c>
      <c r="X17" s="201">
        <f t="shared" si="13"/>
        <v>8</v>
      </c>
      <c r="Y17" s="199">
        <f t="shared" si="14"/>
        <v>0.4774609015639375</v>
      </c>
      <c r="Z17" s="200">
        <v>14.94</v>
      </c>
      <c r="AA17" s="201">
        <f t="shared" si="15"/>
        <v>1</v>
      </c>
      <c r="AB17" s="235">
        <f t="shared" si="16"/>
        <v>0</v>
      </c>
      <c r="AC17" s="234">
        <v>75.400000000000006</v>
      </c>
      <c r="AD17" s="201">
        <f t="shared" si="17"/>
        <v>12</v>
      </c>
      <c r="AE17" s="199">
        <f t="shared" si="18"/>
        <v>0.32666666666666655</v>
      </c>
      <c r="AF17" s="196">
        <v>4.5</v>
      </c>
      <c r="AG17" s="201">
        <f t="shared" si="19"/>
        <v>17</v>
      </c>
      <c r="AH17" s="235">
        <f t="shared" si="20"/>
        <v>0.94202898550724634</v>
      </c>
      <c r="AI17" s="243">
        <v>46.112213602742194</v>
      </c>
      <c r="AJ17" s="234">
        <v>68.52</v>
      </c>
      <c r="AK17" s="201">
        <f t="shared" si="21"/>
        <v>17</v>
      </c>
      <c r="AL17" s="199">
        <f t="shared" si="22"/>
        <v>0.79334677419354849</v>
      </c>
      <c r="AM17" s="202">
        <v>74.900000000000006</v>
      </c>
      <c r="AN17" s="203">
        <f t="shared" si="23"/>
        <v>1</v>
      </c>
      <c r="AO17" s="235">
        <f t="shared" si="24"/>
        <v>0</v>
      </c>
      <c r="AP17" s="248">
        <v>1.8387096774193548</v>
      </c>
      <c r="AQ17" s="201">
        <f t="shared" si="25"/>
        <v>11</v>
      </c>
      <c r="AR17" s="235">
        <f t="shared" si="26"/>
        <v>0.64055299539170507</v>
      </c>
      <c r="AS17" s="249">
        <v>23900</v>
      </c>
      <c r="AT17" s="201">
        <f t="shared" si="27"/>
        <v>1</v>
      </c>
      <c r="AU17" s="235">
        <f t="shared" si="28"/>
        <v>0</v>
      </c>
      <c r="AV17" s="251">
        <v>8027.7185388994312</v>
      </c>
      <c r="AW17" s="198">
        <f t="shared" si="29"/>
        <v>7</v>
      </c>
      <c r="AX17" s="89">
        <f t="shared" si="48"/>
        <v>0.55289043757227352</v>
      </c>
      <c r="AY17" s="204">
        <v>206.47233975865853</v>
      </c>
      <c r="AZ17" s="205">
        <f t="shared" si="30"/>
        <v>3</v>
      </c>
      <c r="BA17" s="89">
        <f t="shared" si="31"/>
        <v>0.26302705989436903</v>
      </c>
      <c r="BB17" s="204">
        <v>90.33612526407822</v>
      </c>
      <c r="BC17" s="206">
        <f t="shared" si="32"/>
        <v>16</v>
      </c>
      <c r="BD17" s="252">
        <f t="shared" si="33"/>
        <v>0.5293539510064631</v>
      </c>
      <c r="BE17" s="254">
        <v>20.33898305084746</v>
      </c>
      <c r="BF17" s="198">
        <f t="shared" si="34"/>
        <v>15</v>
      </c>
      <c r="BG17" s="252">
        <f t="shared" si="49"/>
        <v>0.62308313155770789</v>
      </c>
      <c r="BH17" s="256">
        <v>10.5</v>
      </c>
      <c r="BI17" s="208">
        <f t="shared" si="36"/>
        <v>7</v>
      </c>
      <c r="BJ17" s="89">
        <f t="shared" si="37"/>
        <v>0.40000000000000008</v>
      </c>
      <c r="BK17" s="207">
        <v>18.899999999999999</v>
      </c>
      <c r="BL17" s="208">
        <f t="shared" si="38"/>
        <v>20</v>
      </c>
      <c r="BM17" s="252">
        <f t="shared" si="39"/>
        <v>1</v>
      </c>
      <c r="BN17" s="257">
        <v>0.46490004649000466</v>
      </c>
      <c r="BO17" s="198">
        <f t="shared" si="40"/>
        <v>9</v>
      </c>
      <c r="BP17" s="89">
        <f t="shared" si="41"/>
        <v>0.30552364306422514</v>
      </c>
      <c r="BQ17" s="209">
        <v>0.1549666821633349</v>
      </c>
      <c r="BR17" s="198">
        <f t="shared" si="42"/>
        <v>8</v>
      </c>
      <c r="BS17" s="252">
        <f t="shared" si="43"/>
        <v>0.11237826002637147</v>
      </c>
      <c r="BT17" s="260">
        <f t="shared" si="44"/>
        <v>0.43691403609045781</v>
      </c>
      <c r="BU17" s="261">
        <f t="shared" si="45"/>
        <v>6</v>
      </c>
      <c r="BV17" s="258"/>
      <c r="BW17" s="98"/>
      <c r="BX17" s="90"/>
      <c r="BY17" s="65"/>
    </row>
    <row r="18" spans="1:77" s="70" customFormat="1" ht="23.25" x14ac:dyDescent="0.35">
      <c r="A18" s="213" t="s">
        <v>13</v>
      </c>
      <c r="B18" s="219">
        <v>404.69534597191841</v>
      </c>
      <c r="C18" s="189">
        <f t="shared" si="0"/>
        <v>1</v>
      </c>
      <c r="D18" s="190">
        <f t="shared" si="47"/>
        <v>0</v>
      </c>
      <c r="E18" s="196">
        <v>126.74969185972975</v>
      </c>
      <c r="F18" s="189">
        <f t="shared" si="2"/>
        <v>10</v>
      </c>
      <c r="G18" s="190">
        <f t="shared" si="3"/>
        <v>0.57211406823293298</v>
      </c>
      <c r="H18" s="192">
        <v>8.4</v>
      </c>
      <c r="I18" s="193">
        <f t="shared" si="4"/>
        <v>4</v>
      </c>
      <c r="J18" s="218">
        <f t="shared" si="5"/>
        <v>0.15384615384615366</v>
      </c>
      <c r="K18" s="229">
        <v>0.39401949609912124</v>
      </c>
      <c r="L18" s="195">
        <f t="shared" si="6"/>
        <v>15</v>
      </c>
      <c r="M18" s="194">
        <f t="shared" si="7"/>
        <v>0.14847955551086497</v>
      </c>
      <c r="N18" s="196">
        <v>124.9</v>
      </c>
      <c r="O18" s="197">
        <f t="shared" si="8"/>
        <v>19</v>
      </c>
      <c r="P18" s="230">
        <f t="shared" si="9"/>
        <v>1</v>
      </c>
      <c r="Q18" s="234">
        <v>98</v>
      </c>
      <c r="R18" s="201">
        <f t="shared" si="46"/>
        <v>1</v>
      </c>
      <c r="S18" s="235">
        <f t="shared" si="10"/>
        <v>0</v>
      </c>
      <c r="T18" s="241">
        <v>22.67</v>
      </c>
      <c r="U18" s="201">
        <f t="shared" si="11"/>
        <v>3</v>
      </c>
      <c r="V18" s="199">
        <f t="shared" si="12"/>
        <v>0.37019230769230771</v>
      </c>
      <c r="W18" s="200">
        <v>11.02</v>
      </c>
      <c r="X18" s="201">
        <f t="shared" si="13"/>
        <v>2</v>
      </c>
      <c r="Y18" s="199">
        <f t="shared" si="14"/>
        <v>0.21803127874885012</v>
      </c>
      <c r="Z18" s="200">
        <v>8.19</v>
      </c>
      <c r="AA18" s="201">
        <f t="shared" si="15"/>
        <v>10</v>
      </c>
      <c r="AB18" s="235">
        <f t="shared" si="16"/>
        <v>0.67907444668008055</v>
      </c>
      <c r="AC18" s="234">
        <v>92.9</v>
      </c>
      <c r="AD18" s="201">
        <f t="shared" si="17"/>
        <v>3</v>
      </c>
      <c r="AE18" s="199">
        <f t="shared" si="18"/>
        <v>3.4999999999999906E-2</v>
      </c>
      <c r="AF18" s="196">
        <v>4.5999999999999996</v>
      </c>
      <c r="AG18" s="201">
        <f t="shared" si="19"/>
        <v>16</v>
      </c>
      <c r="AH18" s="235">
        <f>($AF$27-AF18)/($AF$27-$AF$28)</f>
        <v>0.92753623188405798</v>
      </c>
      <c r="AI18" s="243">
        <v>40.341570264905194</v>
      </c>
      <c r="AJ18" s="234">
        <v>100</v>
      </c>
      <c r="AK18" s="201">
        <f t="shared" si="21"/>
        <v>1</v>
      </c>
      <c r="AL18" s="199">
        <f t="shared" si="22"/>
        <v>0</v>
      </c>
      <c r="AM18" s="202">
        <v>64.3</v>
      </c>
      <c r="AN18" s="203">
        <f t="shared" si="23"/>
        <v>9</v>
      </c>
      <c r="AO18" s="235">
        <f t="shared" si="24"/>
        <v>0.30547550432276677</v>
      </c>
      <c r="AP18" s="248">
        <v>2.4482758620689653</v>
      </c>
      <c r="AQ18" s="201">
        <f t="shared" si="25"/>
        <v>6</v>
      </c>
      <c r="AR18" s="235">
        <f t="shared" si="26"/>
        <v>0.37931034482758635</v>
      </c>
      <c r="AS18" s="249">
        <v>22650</v>
      </c>
      <c r="AT18" s="201">
        <f t="shared" si="27"/>
        <v>3</v>
      </c>
      <c r="AU18" s="235">
        <f t="shared" si="28"/>
        <v>5.4882332279592556E-2</v>
      </c>
      <c r="AV18" s="251">
        <v>6870.952758293839</v>
      </c>
      <c r="AW18" s="198">
        <f t="shared" si="29"/>
        <v>15</v>
      </c>
      <c r="AX18" s="89">
        <f t="shared" si="48"/>
        <v>0.82371523453113649</v>
      </c>
      <c r="AY18" s="204">
        <v>193.014553014553</v>
      </c>
      <c r="AZ18" s="205">
        <f t="shared" si="30"/>
        <v>6</v>
      </c>
      <c r="BA18" s="89">
        <f t="shared" si="31"/>
        <v>0.34026883136751962</v>
      </c>
      <c r="BB18" s="204">
        <v>0</v>
      </c>
      <c r="BC18" s="206">
        <f t="shared" si="32"/>
        <v>1</v>
      </c>
      <c r="BD18" s="252">
        <f t="shared" si="33"/>
        <v>0</v>
      </c>
      <c r="BE18" s="254">
        <v>1.2779552715654952</v>
      </c>
      <c r="BF18" s="198">
        <f t="shared" si="34"/>
        <v>6</v>
      </c>
      <c r="BG18" s="252">
        <f t="shared" si="49"/>
        <v>3.9150058319387386E-2</v>
      </c>
      <c r="BH18" s="256">
        <v>9.8000000000000007</v>
      </c>
      <c r="BI18" s="208">
        <f t="shared" si="36"/>
        <v>11</v>
      </c>
      <c r="BJ18" s="89">
        <f t="shared" si="37"/>
        <v>0.55555555555555547</v>
      </c>
      <c r="BK18" s="207">
        <v>13.3</v>
      </c>
      <c r="BL18" s="208">
        <f t="shared" si="38"/>
        <v>4</v>
      </c>
      <c r="BM18" s="252">
        <f t="shared" si="39"/>
        <v>0.3000000000000001</v>
      </c>
      <c r="BN18" s="257">
        <v>1.0318171822933406</v>
      </c>
      <c r="BO18" s="198">
        <f t="shared" si="40"/>
        <v>20</v>
      </c>
      <c r="BP18" s="89">
        <f t="shared" si="41"/>
        <v>1</v>
      </c>
      <c r="BQ18" s="209">
        <v>0.74426157411322924</v>
      </c>
      <c r="BR18" s="198">
        <f t="shared" si="42"/>
        <v>20</v>
      </c>
      <c r="BS18" s="252">
        <f t="shared" si="43"/>
        <v>1</v>
      </c>
      <c r="BT18" s="260">
        <f t="shared" si="44"/>
        <v>0.38707095233907796</v>
      </c>
      <c r="BU18" s="261">
        <f t="shared" si="45"/>
        <v>3</v>
      </c>
      <c r="BV18" s="258"/>
      <c r="BW18" s="98"/>
      <c r="BX18" s="90"/>
      <c r="BY18" s="65"/>
    </row>
    <row r="19" spans="1:77" s="70" customFormat="1" ht="23.25" x14ac:dyDescent="0.35">
      <c r="A19" s="213" t="s">
        <v>14</v>
      </c>
      <c r="B19" s="219">
        <v>244.53164884379848</v>
      </c>
      <c r="C19" s="189">
        <f t="shared" si="0"/>
        <v>9</v>
      </c>
      <c r="D19" s="190">
        <f t="shared" si="47"/>
        <v>0.51834944525333804</v>
      </c>
      <c r="E19" s="196">
        <v>122.17224328632351</v>
      </c>
      <c r="F19" s="189">
        <f t="shared" si="2"/>
        <v>15</v>
      </c>
      <c r="G19" s="190">
        <f t="shared" si="3"/>
        <v>0.63552267499032633</v>
      </c>
      <c r="H19" s="192">
        <v>8.1999999999999993</v>
      </c>
      <c r="I19" s="193">
        <f t="shared" si="4"/>
        <v>5</v>
      </c>
      <c r="J19" s="218">
        <f t="shared" si="5"/>
        <v>0.19230769230769235</v>
      </c>
      <c r="K19" s="229">
        <v>0.21275859827546914</v>
      </c>
      <c r="L19" s="195">
        <f t="shared" si="6"/>
        <v>7</v>
      </c>
      <c r="M19" s="194">
        <f t="shared" si="7"/>
        <v>6.7821666128725075E-2</v>
      </c>
      <c r="N19" s="196">
        <v>107.2</v>
      </c>
      <c r="O19" s="197">
        <f t="shared" si="8"/>
        <v>11</v>
      </c>
      <c r="P19" s="230">
        <f t="shared" si="9"/>
        <v>0.61688311688311681</v>
      </c>
      <c r="Q19" s="234">
        <v>87</v>
      </c>
      <c r="R19" s="201">
        <f t="shared" si="46"/>
        <v>5</v>
      </c>
      <c r="S19" s="235">
        <f t="shared" si="10"/>
        <v>0.19572953736654802</v>
      </c>
      <c r="T19" s="241">
        <v>12.46</v>
      </c>
      <c r="U19" s="201">
        <f t="shared" si="11"/>
        <v>19</v>
      </c>
      <c r="V19" s="199">
        <f t="shared" si="12"/>
        <v>0.91559829059829068</v>
      </c>
      <c r="W19" s="200">
        <v>6.17</v>
      </c>
      <c r="X19" s="201">
        <f t="shared" si="13"/>
        <v>14</v>
      </c>
      <c r="Y19" s="199">
        <f t="shared" si="14"/>
        <v>0.66421343146274148</v>
      </c>
      <c r="Z19" s="200">
        <v>5</v>
      </c>
      <c r="AA19" s="201">
        <f t="shared" si="15"/>
        <v>20</v>
      </c>
      <c r="AB19" s="235">
        <f t="shared" si="16"/>
        <v>1</v>
      </c>
      <c r="AC19" s="234">
        <v>70.2</v>
      </c>
      <c r="AD19" s="201">
        <f t="shared" si="17"/>
        <v>14</v>
      </c>
      <c r="AE19" s="199">
        <f t="shared" si="18"/>
        <v>0.41333333333333327</v>
      </c>
      <c r="AF19" s="196">
        <v>8.6999999999999993</v>
      </c>
      <c r="AG19" s="201">
        <f t="shared" si="19"/>
        <v>4</v>
      </c>
      <c r="AH19" s="235">
        <f t="shared" si="20"/>
        <v>0.33333333333333343</v>
      </c>
      <c r="AI19" s="243">
        <v>29.731542217658273</v>
      </c>
      <c r="AJ19" s="234">
        <v>75.09</v>
      </c>
      <c r="AK19" s="201">
        <f t="shared" si="21"/>
        <v>15</v>
      </c>
      <c r="AL19" s="199">
        <f t="shared" si="22"/>
        <v>0.62777217741935476</v>
      </c>
      <c r="AM19" s="202">
        <v>56.3</v>
      </c>
      <c r="AN19" s="203">
        <f t="shared" si="23"/>
        <v>17</v>
      </c>
      <c r="AO19" s="235">
        <f t="shared" si="24"/>
        <v>0.53602305475504342</v>
      </c>
      <c r="AP19" s="248">
        <v>3.1111111111111112</v>
      </c>
      <c r="AQ19" s="201">
        <f t="shared" si="25"/>
        <v>3</v>
      </c>
      <c r="AR19" s="235">
        <f t="shared" si="26"/>
        <v>9.5238095238095274E-2</v>
      </c>
      <c r="AS19" s="249">
        <v>23190</v>
      </c>
      <c r="AT19" s="201">
        <f t="shared" si="27"/>
        <v>2</v>
      </c>
      <c r="AU19" s="235">
        <f t="shared" si="28"/>
        <v>3.1173164734808571E-2</v>
      </c>
      <c r="AV19" s="251">
        <v>7609.3441901032402</v>
      </c>
      <c r="AW19" s="198">
        <f t="shared" si="29"/>
        <v>12</v>
      </c>
      <c r="AX19" s="89">
        <f t="shared" si="48"/>
        <v>0.65084125005758642</v>
      </c>
      <c r="AY19" s="204">
        <v>178.60624814547921</v>
      </c>
      <c r="AZ19" s="205">
        <f t="shared" si="30"/>
        <v>7</v>
      </c>
      <c r="BA19" s="89">
        <f t="shared" si="31"/>
        <v>0.42296615843728735</v>
      </c>
      <c r="BB19" s="204">
        <v>73.294232753742889</v>
      </c>
      <c r="BC19" s="206">
        <f t="shared" si="32"/>
        <v>14</v>
      </c>
      <c r="BD19" s="252">
        <f t="shared" si="33"/>
        <v>0.42949143081753594</v>
      </c>
      <c r="BE19" s="254">
        <v>0</v>
      </c>
      <c r="BF19" s="198">
        <f t="shared" si="34"/>
        <v>1</v>
      </c>
      <c r="BG19" s="252">
        <f t="shared" si="49"/>
        <v>0</v>
      </c>
      <c r="BH19" s="256">
        <v>8</v>
      </c>
      <c r="BI19" s="208">
        <f t="shared" si="36"/>
        <v>19</v>
      </c>
      <c r="BJ19" s="89">
        <f t="shared" si="37"/>
        <v>0.95555555555555549</v>
      </c>
      <c r="BK19" s="207">
        <v>14.7</v>
      </c>
      <c r="BL19" s="208">
        <f t="shared" si="38"/>
        <v>13</v>
      </c>
      <c r="BM19" s="252">
        <f t="shared" si="39"/>
        <v>0.47499999999999998</v>
      </c>
      <c r="BN19" s="257">
        <v>0.50438181703549589</v>
      </c>
      <c r="BO19" s="198">
        <f t="shared" si="40"/>
        <v>12</v>
      </c>
      <c r="BP19" s="89">
        <f t="shared" si="41"/>
        <v>0.35388901154960928</v>
      </c>
      <c r="BQ19" s="209">
        <v>0.23117499947460227</v>
      </c>
      <c r="BR19" s="198">
        <f t="shared" si="42"/>
        <v>14</v>
      </c>
      <c r="BS19" s="252">
        <f t="shared" si="43"/>
        <v>0.22716656064860233</v>
      </c>
      <c r="BT19" s="260">
        <f t="shared" si="44"/>
        <v>0.4503569122117792</v>
      </c>
      <c r="BU19" s="261">
        <f t="shared" si="45"/>
        <v>9</v>
      </c>
      <c r="BV19" s="258"/>
      <c r="BW19" s="98"/>
      <c r="BX19" s="90"/>
      <c r="BY19" s="65"/>
    </row>
    <row r="20" spans="1:77" s="70" customFormat="1" ht="23.25" x14ac:dyDescent="0.35">
      <c r="A20" s="213" t="s">
        <v>15</v>
      </c>
      <c r="B20" s="219">
        <v>154.9965172536464</v>
      </c>
      <c r="C20" s="189">
        <f t="shared" si="0"/>
        <v>16</v>
      </c>
      <c r="D20" s="190">
        <f t="shared" si="47"/>
        <v>0.80811851666353873</v>
      </c>
      <c r="E20" s="196">
        <v>168.05043728500485</v>
      </c>
      <c r="F20" s="189">
        <f t="shared" si="2"/>
        <v>1</v>
      </c>
      <c r="G20" s="190">
        <f t="shared" si="3"/>
        <v>0</v>
      </c>
      <c r="H20" s="192">
        <v>7.8</v>
      </c>
      <c r="I20" s="193">
        <f t="shared" si="4"/>
        <v>7</v>
      </c>
      <c r="J20" s="218">
        <f t="shared" si="5"/>
        <v>0.26923076923076916</v>
      </c>
      <c r="K20" s="229">
        <v>0.14237762486925598</v>
      </c>
      <c r="L20" s="195">
        <f t="shared" si="6"/>
        <v>3</v>
      </c>
      <c r="M20" s="194">
        <f t="shared" si="7"/>
        <v>3.6503379417331963E-2</v>
      </c>
      <c r="N20" s="196">
        <v>124.9</v>
      </c>
      <c r="O20" s="197">
        <f t="shared" si="8"/>
        <v>19</v>
      </c>
      <c r="P20" s="230">
        <f t="shared" si="9"/>
        <v>1</v>
      </c>
      <c r="Q20" s="234">
        <v>84</v>
      </c>
      <c r="R20" s="201">
        <f t="shared" si="46"/>
        <v>8</v>
      </c>
      <c r="S20" s="235">
        <f t="shared" si="10"/>
        <v>0.24911032028469748</v>
      </c>
      <c r="T20" s="241">
        <v>16.87</v>
      </c>
      <c r="U20" s="201">
        <f t="shared" si="11"/>
        <v>14</v>
      </c>
      <c r="V20" s="199">
        <f t="shared" si="12"/>
        <v>0.68002136752136755</v>
      </c>
      <c r="W20" s="200">
        <v>9.73</v>
      </c>
      <c r="X20" s="201">
        <f t="shared" si="13"/>
        <v>6</v>
      </c>
      <c r="Y20" s="199">
        <f t="shared" si="14"/>
        <v>0.33670653173873044</v>
      </c>
      <c r="Z20" s="200">
        <v>8.0399999999999991</v>
      </c>
      <c r="AA20" s="201">
        <f t="shared" si="15"/>
        <v>12</v>
      </c>
      <c r="AB20" s="235">
        <f t="shared" si="16"/>
        <v>0.69416498993963793</v>
      </c>
      <c r="AC20" s="234">
        <v>77.099999999999994</v>
      </c>
      <c r="AD20" s="201">
        <f t="shared" si="17"/>
        <v>10</v>
      </c>
      <c r="AE20" s="199">
        <f t="shared" si="18"/>
        <v>0.29833333333333345</v>
      </c>
      <c r="AF20" s="196">
        <v>7.1</v>
      </c>
      <c r="AG20" s="201">
        <f t="shared" si="19"/>
        <v>8</v>
      </c>
      <c r="AH20" s="235">
        <f t="shared" si="20"/>
        <v>0.56521739130434789</v>
      </c>
      <c r="AI20" s="243">
        <v>61.246850647448291</v>
      </c>
      <c r="AJ20" s="234">
        <v>73.42</v>
      </c>
      <c r="AK20" s="201">
        <f t="shared" si="21"/>
        <v>16</v>
      </c>
      <c r="AL20" s="199">
        <f t="shared" si="22"/>
        <v>0.66985887096774188</v>
      </c>
      <c r="AM20" s="202">
        <v>58.3</v>
      </c>
      <c r="AN20" s="203">
        <f t="shared" si="23"/>
        <v>13</v>
      </c>
      <c r="AO20" s="235">
        <f t="shared" si="24"/>
        <v>0.47838616714697429</v>
      </c>
      <c r="AP20" s="248">
        <v>2.125</v>
      </c>
      <c r="AQ20" s="201">
        <f t="shared" si="25"/>
        <v>9</v>
      </c>
      <c r="AR20" s="235">
        <f t="shared" si="26"/>
        <v>0.5178571428571429</v>
      </c>
      <c r="AS20" s="249">
        <v>2614</v>
      </c>
      <c r="AT20" s="201">
        <f t="shared" si="27"/>
        <v>15</v>
      </c>
      <c r="AU20" s="235">
        <f t="shared" si="28"/>
        <v>0.93458025992272564</v>
      </c>
      <c r="AV20" s="251">
        <v>7722.6405665024622</v>
      </c>
      <c r="AW20" s="198">
        <f t="shared" si="29"/>
        <v>11</v>
      </c>
      <c r="AX20" s="89">
        <f t="shared" si="48"/>
        <v>0.62431602892039928</v>
      </c>
      <c r="AY20" s="204">
        <v>78.069993787533647</v>
      </c>
      <c r="AZ20" s="205">
        <f t="shared" si="30"/>
        <v>20</v>
      </c>
      <c r="BA20" s="89">
        <f t="shared" si="31"/>
        <v>1</v>
      </c>
      <c r="BB20" s="204">
        <v>0</v>
      </c>
      <c r="BC20" s="206">
        <f t="shared" si="32"/>
        <v>1</v>
      </c>
      <c r="BD20" s="252">
        <f t="shared" si="33"/>
        <v>0</v>
      </c>
      <c r="BE20" s="254">
        <v>5.7471264367816088</v>
      </c>
      <c r="BF20" s="198">
        <f t="shared" si="34"/>
        <v>9</v>
      </c>
      <c r="BG20" s="252">
        <f t="shared" si="49"/>
        <v>0.17606276226965881</v>
      </c>
      <c r="BH20" s="256">
        <v>10.6</v>
      </c>
      <c r="BI20" s="208">
        <f t="shared" si="36"/>
        <v>6</v>
      </c>
      <c r="BJ20" s="89">
        <f t="shared" si="37"/>
        <v>0.37777777777777793</v>
      </c>
      <c r="BK20" s="207">
        <v>14.7</v>
      </c>
      <c r="BL20" s="208">
        <f t="shared" si="38"/>
        <v>13</v>
      </c>
      <c r="BM20" s="252">
        <f t="shared" si="39"/>
        <v>0.47499999999999998</v>
      </c>
      <c r="BN20" s="257">
        <v>0.33727801973809629</v>
      </c>
      <c r="BO20" s="198">
        <f t="shared" si="40"/>
        <v>5</v>
      </c>
      <c r="BP20" s="89">
        <f t="shared" si="41"/>
        <v>0.14918601520643654</v>
      </c>
      <c r="BQ20" s="209">
        <v>8.7985570366459903E-2</v>
      </c>
      <c r="BR20" s="198">
        <f t="shared" si="42"/>
        <v>2</v>
      </c>
      <c r="BS20" s="252">
        <f t="shared" si="43"/>
        <v>1.1488379915947101E-2</v>
      </c>
      <c r="BT20" s="260">
        <f t="shared" si="44"/>
        <v>0.45008347845298091</v>
      </c>
      <c r="BU20" s="261">
        <f t="shared" si="45"/>
        <v>8</v>
      </c>
      <c r="BV20" s="258"/>
      <c r="BW20" s="98"/>
      <c r="BX20" s="90"/>
      <c r="BY20" s="65"/>
    </row>
    <row r="21" spans="1:77" s="70" customFormat="1" ht="23.25" x14ac:dyDescent="0.35">
      <c r="A21" s="213" t="s">
        <v>16</v>
      </c>
      <c r="B21" s="219">
        <v>198.615538335004</v>
      </c>
      <c r="C21" s="189">
        <f t="shared" si="0"/>
        <v>14</v>
      </c>
      <c r="D21" s="190">
        <f t="shared" si="47"/>
        <v>0.66695109991785129</v>
      </c>
      <c r="E21" s="196">
        <v>141.33757847872073</v>
      </c>
      <c r="F21" s="189">
        <f t="shared" si="2"/>
        <v>4</v>
      </c>
      <c r="G21" s="190">
        <f t="shared" si="3"/>
        <v>0.37003696103853895</v>
      </c>
      <c r="H21" s="192">
        <v>5.5</v>
      </c>
      <c r="I21" s="193">
        <f t="shared" si="4"/>
        <v>18</v>
      </c>
      <c r="J21" s="218">
        <f t="shared" si="5"/>
        <v>0.71153846153846145</v>
      </c>
      <c r="K21" s="229">
        <v>0.42156138410029226</v>
      </c>
      <c r="L21" s="195">
        <f t="shared" si="6"/>
        <v>17</v>
      </c>
      <c r="M21" s="194">
        <f t="shared" si="7"/>
        <v>0.16073520790168008</v>
      </c>
      <c r="N21" s="196">
        <v>108.6</v>
      </c>
      <c r="O21" s="197">
        <f t="shared" si="8"/>
        <v>13</v>
      </c>
      <c r="P21" s="230">
        <f t="shared" si="9"/>
        <v>0.64718614718614698</v>
      </c>
      <c r="Q21" s="234">
        <v>56</v>
      </c>
      <c r="R21" s="201">
        <f t="shared" si="46"/>
        <v>18</v>
      </c>
      <c r="S21" s="235">
        <f t="shared" si="10"/>
        <v>0.74733096085409245</v>
      </c>
      <c r="T21" s="241">
        <v>20.07</v>
      </c>
      <c r="U21" s="201">
        <f t="shared" si="11"/>
        <v>8</v>
      </c>
      <c r="V21" s="199">
        <f t="shared" si="12"/>
        <v>0.50908119658119666</v>
      </c>
      <c r="W21" s="200">
        <v>4.1100000000000003</v>
      </c>
      <c r="X21" s="201">
        <f t="shared" si="13"/>
        <v>18</v>
      </c>
      <c r="Y21" s="199">
        <f t="shared" si="14"/>
        <v>0.85372585096596143</v>
      </c>
      <c r="Z21" s="200">
        <v>7.96</v>
      </c>
      <c r="AA21" s="201">
        <f t="shared" si="15"/>
        <v>13</v>
      </c>
      <c r="AB21" s="235">
        <f t="shared" si="16"/>
        <v>0.70221327967806835</v>
      </c>
      <c r="AC21" s="234">
        <v>68.599999999999994</v>
      </c>
      <c r="AD21" s="201">
        <f t="shared" si="17"/>
        <v>16</v>
      </c>
      <c r="AE21" s="199">
        <f t="shared" si="18"/>
        <v>0.44000000000000011</v>
      </c>
      <c r="AF21" s="196">
        <v>6.3</v>
      </c>
      <c r="AG21" s="201">
        <f t="shared" si="19"/>
        <v>11</v>
      </c>
      <c r="AH21" s="235">
        <f t="shared" si="20"/>
        <v>0.6811594202898551</v>
      </c>
      <c r="AI21" s="243">
        <v>11.142803213019862</v>
      </c>
      <c r="AJ21" s="234">
        <v>85.17</v>
      </c>
      <c r="AK21" s="201">
        <f t="shared" si="21"/>
        <v>10</v>
      </c>
      <c r="AL21" s="199">
        <f t="shared" si="22"/>
        <v>0.37373991935483869</v>
      </c>
      <c r="AM21" s="202">
        <v>42.5</v>
      </c>
      <c r="AN21" s="203">
        <f t="shared" si="23"/>
        <v>19</v>
      </c>
      <c r="AO21" s="235">
        <f t="shared" si="24"/>
        <v>0.93371757925072052</v>
      </c>
      <c r="AP21" s="248">
        <v>1.625</v>
      </c>
      <c r="AQ21" s="201">
        <f t="shared" si="25"/>
        <v>15</v>
      </c>
      <c r="AR21" s="235">
        <f t="shared" si="26"/>
        <v>0.73214285714285721</v>
      </c>
      <c r="AS21" s="249">
        <v>5821</v>
      </c>
      <c r="AT21" s="201">
        <f t="shared" si="27"/>
        <v>9</v>
      </c>
      <c r="AU21" s="235">
        <f t="shared" si="28"/>
        <v>0.79377414822620307</v>
      </c>
      <c r="AV21" s="251">
        <v>8693.3628988294313</v>
      </c>
      <c r="AW21" s="198">
        <f t="shared" si="29"/>
        <v>5</v>
      </c>
      <c r="AX21" s="89">
        <f t="shared" si="48"/>
        <v>0.39704817317672947</v>
      </c>
      <c r="AY21" s="204">
        <v>252.29938401822633</v>
      </c>
      <c r="AZ21" s="205">
        <f t="shared" si="30"/>
        <v>1</v>
      </c>
      <c r="BA21" s="89">
        <f t="shared" si="31"/>
        <v>0</v>
      </c>
      <c r="BB21" s="204">
        <v>92.467059187765571</v>
      </c>
      <c r="BC21" s="206">
        <f t="shared" si="32"/>
        <v>17</v>
      </c>
      <c r="BD21" s="252">
        <f t="shared" si="33"/>
        <v>0.54184085243753599</v>
      </c>
      <c r="BE21" s="254">
        <v>23.605150214592275</v>
      </c>
      <c r="BF21" s="198">
        <f t="shared" si="34"/>
        <v>16</v>
      </c>
      <c r="BG21" s="252">
        <f t="shared" si="49"/>
        <v>0.72314190339941409</v>
      </c>
      <c r="BH21" s="256">
        <v>12.3</v>
      </c>
      <c r="BI21" s="208">
        <f t="shared" si="36"/>
        <v>1</v>
      </c>
      <c r="BJ21" s="89">
        <f t="shared" si="37"/>
        <v>0</v>
      </c>
      <c r="BK21" s="207">
        <v>14.3</v>
      </c>
      <c r="BL21" s="208">
        <f t="shared" si="38"/>
        <v>9</v>
      </c>
      <c r="BM21" s="252">
        <f t="shared" si="39"/>
        <v>0.42500000000000016</v>
      </c>
      <c r="BN21" s="257">
        <v>1.0080433458638722</v>
      </c>
      <c r="BO21" s="198">
        <f t="shared" si="40"/>
        <v>19</v>
      </c>
      <c r="BP21" s="89">
        <f t="shared" si="41"/>
        <v>0.97087693020510202</v>
      </c>
      <c r="BQ21" s="209">
        <v>0.39901715773778273</v>
      </c>
      <c r="BR21" s="198">
        <f t="shared" si="42"/>
        <v>18</v>
      </c>
      <c r="BS21" s="252">
        <f t="shared" si="43"/>
        <v>0.47997776025961253</v>
      </c>
      <c r="BT21" s="260">
        <f t="shared" si="44"/>
        <v>0.55918342214803773</v>
      </c>
      <c r="BU21" s="261">
        <f t="shared" si="45"/>
        <v>19</v>
      </c>
      <c r="BV21" s="258"/>
      <c r="BW21" s="98"/>
      <c r="BX21" s="90"/>
      <c r="BY21" s="65"/>
    </row>
    <row r="22" spans="1:77" s="70" customFormat="1" ht="23.25" x14ac:dyDescent="0.35">
      <c r="A22" s="213" t="s">
        <v>17</v>
      </c>
      <c r="B22" s="219">
        <v>307.59665326697296</v>
      </c>
      <c r="C22" s="189">
        <f t="shared" si="0"/>
        <v>2</v>
      </c>
      <c r="D22" s="190">
        <f t="shared" si="47"/>
        <v>0.31424757545507603</v>
      </c>
      <c r="E22" s="196">
        <v>111.80070835146513</v>
      </c>
      <c r="F22" s="189">
        <f t="shared" si="2"/>
        <v>19</v>
      </c>
      <c r="G22" s="190">
        <f t="shared" si="3"/>
        <v>0.77919323067406288</v>
      </c>
      <c r="H22" s="192">
        <v>8.6</v>
      </c>
      <c r="I22" s="193">
        <f t="shared" si="4"/>
        <v>2</v>
      </c>
      <c r="J22" s="218">
        <f t="shared" si="5"/>
        <v>0.11538461538461534</v>
      </c>
      <c r="K22" s="229">
        <v>2.3076247424753444</v>
      </c>
      <c r="L22" s="195">
        <f t="shared" si="6"/>
        <v>20</v>
      </c>
      <c r="M22" s="194">
        <f t="shared" si="7"/>
        <v>1</v>
      </c>
      <c r="N22" s="196">
        <v>102.2</v>
      </c>
      <c r="O22" s="197">
        <f t="shared" si="8"/>
        <v>6</v>
      </c>
      <c r="P22" s="230">
        <f t="shared" si="9"/>
        <v>0.50865800865800859</v>
      </c>
      <c r="Q22" s="234">
        <v>92</v>
      </c>
      <c r="R22" s="201">
        <f t="shared" si="46"/>
        <v>2</v>
      </c>
      <c r="S22" s="235">
        <f t="shared" si="10"/>
        <v>0.10676156583629892</v>
      </c>
      <c r="T22" s="241">
        <v>18.48</v>
      </c>
      <c r="U22" s="201">
        <f t="shared" si="11"/>
        <v>11</v>
      </c>
      <c r="V22" s="199">
        <f t="shared" si="12"/>
        <v>0.59401709401709413</v>
      </c>
      <c r="W22" s="200">
        <v>6.04</v>
      </c>
      <c r="X22" s="201">
        <f t="shared" si="13"/>
        <v>15</v>
      </c>
      <c r="Y22" s="199">
        <f t="shared" si="14"/>
        <v>0.67617295308187675</v>
      </c>
      <c r="Z22" s="200">
        <v>7.66</v>
      </c>
      <c r="AA22" s="201">
        <f t="shared" si="15"/>
        <v>14</v>
      </c>
      <c r="AB22" s="235">
        <f t="shared" si="16"/>
        <v>0.73239436619718312</v>
      </c>
      <c r="AC22" s="234">
        <v>48.1</v>
      </c>
      <c r="AD22" s="201">
        <f t="shared" si="17"/>
        <v>19</v>
      </c>
      <c r="AE22" s="199">
        <f t="shared" si="18"/>
        <v>0.78166666666666662</v>
      </c>
      <c r="AF22" s="196">
        <v>5.3</v>
      </c>
      <c r="AG22" s="201">
        <f t="shared" si="19"/>
        <v>14</v>
      </c>
      <c r="AH22" s="235">
        <f t="shared" si="20"/>
        <v>0.82608695652173914</v>
      </c>
      <c r="AI22" s="243">
        <v>24.169399378667585</v>
      </c>
      <c r="AJ22" s="234">
        <v>79.22</v>
      </c>
      <c r="AK22" s="201">
        <f t="shared" si="21"/>
        <v>12</v>
      </c>
      <c r="AL22" s="199">
        <f t="shared" si="22"/>
        <v>0.52368951612903225</v>
      </c>
      <c r="AM22" s="202">
        <v>65.3</v>
      </c>
      <c r="AN22" s="203">
        <f t="shared" si="23"/>
        <v>8</v>
      </c>
      <c r="AO22" s="235">
        <f t="shared" si="24"/>
        <v>0.27665706051873223</v>
      </c>
      <c r="AP22" s="248">
        <v>2.2000000000000002</v>
      </c>
      <c r="AQ22" s="201">
        <f t="shared" si="25"/>
        <v>7</v>
      </c>
      <c r="AR22" s="235">
        <f t="shared" si="26"/>
        <v>0.48571428571428565</v>
      </c>
      <c r="AS22" s="249">
        <v>6293</v>
      </c>
      <c r="AT22" s="201">
        <f t="shared" si="27"/>
        <v>8</v>
      </c>
      <c r="AU22" s="235">
        <f t="shared" si="28"/>
        <v>0.77305057955742884</v>
      </c>
      <c r="AV22" s="251">
        <v>9439.1094918912258</v>
      </c>
      <c r="AW22" s="198">
        <f t="shared" si="29"/>
        <v>3</v>
      </c>
      <c r="AX22" s="89">
        <f t="shared" si="48"/>
        <v>0.22245218059559493</v>
      </c>
      <c r="AY22" s="204">
        <v>176.93910728508612</v>
      </c>
      <c r="AZ22" s="205">
        <f t="shared" si="30"/>
        <v>8</v>
      </c>
      <c r="BA22" s="89">
        <f t="shared" si="31"/>
        <v>0.43253481306085961</v>
      </c>
      <c r="BB22" s="204">
        <v>0</v>
      </c>
      <c r="BC22" s="206">
        <f t="shared" si="32"/>
        <v>1</v>
      </c>
      <c r="BD22" s="252">
        <f t="shared" si="33"/>
        <v>0</v>
      </c>
      <c r="BE22" s="254">
        <v>10.38961038961039</v>
      </c>
      <c r="BF22" s="198">
        <f t="shared" si="34"/>
        <v>11</v>
      </c>
      <c r="BG22" s="252">
        <f t="shared" si="49"/>
        <v>0.31828488971346114</v>
      </c>
      <c r="BH22" s="256">
        <v>8.5</v>
      </c>
      <c r="BI22" s="208">
        <f t="shared" si="36"/>
        <v>17</v>
      </c>
      <c r="BJ22" s="89">
        <f t="shared" si="37"/>
        <v>0.84444444444444444</v>
      </c>
      <c r="BK22" s="207">
        <v>13.8</v>
      </c>
      <c r="BL22" s="208">
        <f t="shared" si="38"/>
        <v>6</v>
      </c>
      <c r="BM22" s="252">
        <f t="shared" si="39"/>
        <v>0.3625000000000001</v>
      </c>
      <c r="BN22" s="257">
        <v>0.54057560490410184</v>
      </c>
      <c r="BO22" s="198">
        <f t="shared" si="40"/>
        <v>13</v>
      </c>
      <c r="BP22" s="89">
        <f t="shared" si="41"/>
        <v>0.39822658463615523</v>
      </c>
      <c r="BQ22" s="209">
        <v>0.21623024196164076</v>
      </c>
      <c r="BR22" s="198">
        <f t="shared" si="42"/>
        <v>12</v>
      </c>
      <c r="BS22" s="252">
        <f t="shared" si="43"/>
        <v>0.20465611325061822</v>
      </c>
      <c r="BT22" s="260">
        <f t="shared" si="44"/>
        <v>0.49029536957014069</v>
      </c>
      <c r="BU22" s="261">
        <f t="shared" si="45"/>
        <v>12</v>
      </c>
      <c r="BV22" s="258"/>
      <c r="BW22" s="98"/>
      <c r="BX22" s="90"/>
      <c r="BY22" s="65"/>
    </row>
    <row r="23" spans="1:77" s="70" customFormat="1" ht="23.25" x14ac:dyDescent="0.35">
      <c r="A23" s="213" t="s">
        <v>18</v>
      </c>
      <c r="B23" s="219">
        <v>128.28315511840418</v>
      </c>
      <c r="C23" s="189">
        <f t="shared" si="0"/>
        <v>17</v>
      </c>
      <c r="D23" s="190">
        <f t="shared" si="47"/>
        <v>0.89457291732948863</v>
      </c>
      <c r="E23" s="196">
        <v>127.67949497935156</v>
      </c>
      <c r="F23" s="189">
        <f t="shared" si="2"/>
        <v>9</v>
      </c>
      <c r="G23" s="190">
        <f t="shared" si="3"/>
        <v>0.55923407200175201</v>
      </c>
      <c r="H23" s="192">
        <v>7.5</v>
      </c>
      <c r="I23" s="193">
        <f t="shared" si="4"/>
        <v>11</v>
      </c>
      <c r="J23" s="218">
        <f t="shared" si="5"/>
        <v>0.32692307692307682</v>
      </c>
      <c r="K23" s="229">
        <v>0.35085786743767372</v>
      </c>
      <c r="L23" s="195">
        <f t="shared" si="6"/>
        <v>13</v>
      </c>
      <c r="M23" s="194">
        <f t="shared" si="7"/>
        <v>0.12927339515346126</v>
      </c>
      <c r="N23" s="196">
        <v>87.3</v>
      </c>
      <c r="O23" s="197">
        <f t="shared" si="8"/>
        <v>2</v>
      </c>
      <c r="P23" s="230">
        <f t="shared" si="9"/>
        <v>0.18614718614718601</v>
      </c>
      <c r="Q23" s="234">
        <v>57.2</v>
      </c>
      <c r="R23" s="201">
        <f t="shared" si="46"/>
        <v>17</v>
      </c>
      <c r="S23" s="235">
        <f t="shared" si="10"/>
        <v>0.72597864768683262</v>
      </c>
      <c r="T23" s="241">
        <v>16.47</v>
      </c>
      <c r="U23" s="201">
        <f t="shared" si="11"/>
        <v>15</v>
      </c>
      <c r="V23" s="199">
        <f t="shared" si="12"/>
        <v>0.70138888888888906</v>
      </c>
      <c r="W23" s="200">
        <v>10.38</v>
      </c>
      <c r="X23" s="201">
        <f t="shared" si="13"/>
        <v>4</v>
      </c>
      <c r="Y23" s="199">
        <f t="shared" si="14"/>
        <v>0.27690892364305425</v>
      </c>
      <c r="Z23" s="200">
        <v>9.0500000000000007</v>
      </c>
      <c r="AA23" s="201">
        <f t="shared" si="15"/>
        <v>8</v>
      </c>
      <c r="AB23" s="235">
        <f t="shared" si="16"/>
        <v>0.59255533199195165</v>
      </c>
      <c r="AC23" s="234">
        <v>69.900000000000006</v>
      </c>
      <c r="AD23" s="201">
        <f t="shared" si="17"/>
        <v>15</v>
      </c>
      <c r="AE23" s="199">
        <f t="shared" si="18"/>
        <v>0.41833333333333322</v>
      </c>
      <c r="AF23" s="196">
        <v>7.7</v>
      </c>
      <c r="AG23" s="201">
        <f t="shared" si="19"/>
        <v>7</v>
      </c>
      <c r="AH23" s="235">
        <f t="shared" si="20"/>
        <v>0.47826086956521735</v>
      </c>
      <c r="AI23" s="243">
        <v>47.85246174957998</v>
      </c>
      <c r="AJ23" s="234">
        <v>90.4</v>
      </c>
      <c r="AK23" s="201">
        <f t="shared" si="21"/>
        <v>7</v>
      </c>
      <c r="AL23" s="199">
        <f t="shared" si="22"/>
        <v>0.24193548387096761</v>
      </c>
      <c r="AM23" s="202">
        <v>65.7</v>
      </c>
      <c r="AN23" s="203">
        <f t="shared" si="23"/>
        <v>7</v>
      </c>
      <c r="AO23" s="235">
        <f t="shared" si="24"/>
        <v>0.2651296829971182</v>
      </c>
      <c r="AP23" s="248">
        <v>2.5555555555555554</v>
      </c>
      <c r="AQ23" s="201">
        <f t="shared" si="25"/>
        <v>4</v>
      </c>
      <c r="AR23" s="235">
        <f t="shared" si="26"/>
        <v>0.33333333333333348</v>
      </c>
      <c r="AS23" s="249">
        <v>1124</v>
      </c>
      <c r="AT23" s="201">
        <f t="shared" si="27"/>
        <v>20</v>
      </c>
      <c r="AU23" s="235">
        <f t="shared" si="28"/>
        <v>1</v>
      </c>
      <c r="AV23" s="251">
        <v>6507.1972825918465</v>
      </c>
      <c r="AW23" s="198">
        <f t="shared" si="29"/>
        <v>18</v>
      </c>
      <c r="AX23" s="89">
        <f t="shared" si="48"/>
        <v>0.90887854459905049</v>
      </c>
      <c r="AY23" s="204">
        <v>83.798810111454628</v>
      </c>
      <c r="AZ23" s="205">
        <f t="shared" si="30"/>
        <v>18</v>
      </c>
      <c r="BA23" s="89">
        <f t="shared" si="31"/>
        <v>0.96711911626198321</v>
      </c>
      <c r="BB23" s="204">
        <v>122.7045461359545</v>
      </c>
      <c r="BC23" s="206">
        <f t="shared" si="32"/>
        <v>18</v>
      </c>
      <c r="BD23" s="252">
        <f t="shared" si="33"/>
        <v>0.7190272564120157</v>
      </c>
      <c r="BE23" s="254">
        <v>28.828828828828829</v>
      </c>
      <c r="BF23" s="198">
        <f t="shared" si="34"/>
        <v>18</v>
      </c>
      <c r="BG23" s="252">
        <f t="shared" si="49"/>
        <v>0.88316888316888309</v>
      </c>
      <c r="BH23" s="256">
        <v>8.9</v>
      </c>
      <c r="BI23" s="208">
        <f t="shared" si="36"/>
        <v>15</v>
      </c>
      <c r="BJ23" s="89">
        <f t="shared" si="37"/>
        <v>0.75555555555555554</v>
      </c>
      <c r="BK23" s="207">
        <v>14</v>
      </c>
      <c r="BL23" s="208">
        <f t="shared" si="38"/>
        <v>8</v>
      </c>
      <c r="BM23" s="252">
        <f t="shared" si="39"/>
        <v>0.38750000000000007</v>
      </c>
      <c r="BN23" s="257">
        <v>0.2956222205084702</v>
      </c>
      <c r="BO23" s="198">
        <f t="shared" si="40"/>
        <v>3</v>
      </c>
      <c r="BP23" s="89">
        <f t="shared" si="41"/>
        <v>9.8157450593998594E-2</v>
      </c>
      <c r="BQ23" s="209">
        <v>0.1028251201768592</v>
      </c>
      <c r="BR23" s="198">
        <f t="shared" si="42"/>
        <v>3</v>
      </c>
      <c r="BS23" s="252">
        <f t="shared" si="43"/>
        <v>3.3840358870911323E-2</v>
      </c>
      <c r="BT23" s="260">
        <f t="shared" si="44"/>
        <v>0.51666183949252431</v>
      </c>
      <c r="BU23" s="261">
        <f t="shared" si="45"/>
        <v>15</v>
      </c>
      <c r="BV23" s="258"/>
      <c r="BW23" s="98"/>
      <c r="BX23" s="90"/>
      <c r="BY23" s="65"/>
    </row>
    <row r="24" spans="1:77" s="70" customFormat="1" ht="21.75" customHeight="1" x14ac:dyDescent="0.35">
      <c r="A24" s="213" t="s">
        <v>19</v>
      </c>
      <c r="B24" s="219">
        <v>268.85125289902732</v>
      </c>
      <c r="C24" s="189">
        <f t="shared" si="0"/>
        <v>7</v>
      </c>
      <c r="D24" s="190">
        <f t="shared" si="47"/>
        <v>0.43964213831146137</v>
      </c>
      <c r="E24" s="196">
        <v>95.860732961111637</v>
      </c>
      <c r="F24" s="189">
        <f t="shared" si="2"/>
        <v>20</v>
      </c>
      <c r="G24" s="190">
        <f t="shared" si="3"/>
        <v>1</v>
      </c>
      <c r="H24" s="192">
        <v>5.5</v>
      </c>
      <c r="I24" s="193">
        <f t="shared" si="4"/>
        <v>18</v>
      </c>
      <c r="J24" s="218">
        <f t="shared" si="5"/>
        <v>0.71153846153846145</v>
      </c>
      <c r="K24" s="229">
        <v>0.45562380915212713</v>
      </c>
      <c r="L24" s="195">
        <f t="shared" si="6"/>
        <v>18</v>
      </c>
      <c r="M24" s="194">
        <f t="shared" si="7"/>
        <v>0.17589238380065012</v>
      </c>
      <c r="N24" s="196">
        <v>114.2</v>
      </c>
      <c r="O24" s="197">
        <f t="shared" si="8"/>
        <v>16</v>
      </c>
      <c r="P24" s="230">
        <f t="shared" si="9"/>
        <v>0.7683982683982683</v>
      </c>
      <c r="Q24" s="234">
        <v>66</v>
      </c>
      <c r="R24" s="201">
        <f t="shared" si="46"/>
        <v>14</v>
      </c>
      <c r="S24" s="235">
        <f t="shared" si="10"/>
        <v>0.56939501779359425</v>
      </c>
      <c r="T24" s="241">
        <v>29.6</v>
      </c>
      <c r="U24" s="201">
        <f t="shared" si="11"/>
        <v>1</v>
      </c>
      <c r="V24" s="199">
        <f t="shared" si="12"/>
        <v>0</v>
      </c>
      <c r="W24" s="200">
        <v>6.67</v>
      </c>
      <c r="X24" s="201">
        <f t="shared" si="13"/>
        <v>12</v>
      </c>
      <c r="Y24" s="199">
        <f t="shared" si="14"/>
        <v>0.61821527138914445</v>
      </c>
      <c r="Z24" s="200">
        <v>9.35</v>
      </c>
      <c r="AA24" s="201">
        <f t="shared" si="15"/>
        <v>6</v>
      </c>
      <c r="AB24" s="235">
        <f t="shared" si="16"/>
        <v>0.56237424547283699</v>
      </c>
      <c r="AC24" s="234">
        <v>81.099999999999994</v>
      </c>
      <c r="AD24" s="201">
        <f t="shared" si="17"/>
        <v>6</v>
      </c>
      <c r="AE24" s="199">
        <f t="shared" si="18"/>
        <v>0.23166666666666677</v>
      </c>
      <c r="AF24" s="196">
        <v>9.6</v>
      </c>
      <c r="AG24" s="201">
        <f t="shared" si="19"/>
        <v>2</v>
      </c>
      <c r="AH24" s="235">
        <f t="shared" si="20"/>
        <v>0.20289855072463772</v>
      </c>
      <c r="AI24" s="243">
        <v>35.365439643047672</v>
      </c>
      <c r="AJ24" s="234">
        <v>100</v>
      </c>
      <c r="AK24" s="201">
        <f t="shared" si="21"/>
        <v>1</v>
      </c>
      <c r="AL24" s="199">
        <f t="shared" si="22"/>
        <v>0</v>
      </c>
      <c r="AM24" s="202">
        <v>57.2</v>
      </c>
      <c r="AN24" s="203">
        <f t="shared" si="23"/>
        <v>15</v>
      </c>
      <c r="AO24" s="235">
        <f t="shared" si="24"/>
        <v>0.51008645533141217</v>
      </c>
      <c r="AP24" s="248">
        <v>2.1578947368421053</v>
      </c>
      <c r="AQ24" s="201">
        <f t="shared" si="25"/>
        <v>8</v>
      </c>
      <c r="AR24" s="235">
        <f t="shared" si="26"/>
        <v>0.50375939849624063</v>
      </c>
      <c r="AS24" s="249">
        <v>11208</v>
      </c>
      <c r="AT24" s="201">
        <f t="shared" si="27"/>
        <v>6</v>
      </c>
      <c r="AU24" s="235">
        <f t="shared" si="28"/>
        <v>0.55725324903407092</v>
      </c>
      <c r="AV24" s="251">
        <v>9312.4780212409187</v>
      </c>
      <c r="AW24" s="198">
        <f t="shared" si="29"/>
        <v>4</v>
      </c>
      <c r="AX24" s="89">
        <f t="shared" si="48"/>
        <v>0.25209944618942803</v>
      </c>
      <c r="AY24" s="204">
        <v>174.60188363127673</v>
      </c>
      <c r="AZ24" s="205">
        <f t="shared" si="30"/>
        <v>9</v>
      </c>
      <c r="BA24" s="89">
        <f t="shared" si="31"/>
        <v>0.445949447932248</v>
      </c>
      <c r="BB24" s="204">
        <v>20.424377667812394</v>
      </c>
      <c r="BC24" s="206">
        <f t="shared" si="32"/>
        <v>12</v>
      </c>
      <c r="BD24" s="252">
        <f t="shared" si="33"/>
        <v>0.1196832937398954</v>
      </c>
      <c r="BE24" s="254">
        <v>0</v>
      </c>
      <c r="BF24" s="198">
        <f t="shared" si="34"/>
        <v>1</v>
      </c>
      <c r="BG24" s="252">
        <f t="shared" si="49"/>
        <v>0</v>
      </c>
      <c r="BH24" s="256">
        <v>8.8000000000000007</v>
      </c>
      <c r="BI24" s="208">
        <f t="shared" si="36"/>
        <v>16</v>
      </c>
      <c r="BJ24" s="89">
        <f t="shared" si="37"/>
        <v>0.77777777777777768</v>
      </c>
      <c r="BK24" s="207">
        <v>13.9</v>
      </c>
      <c r="BL24" s="208">
        <f t="shared" si="38"/>
        <v>7</v>
      </c>
      <c r="BM24" s="252">
        <f t="shared" si="39"/>
        <v>0.37500000000000011</v>
      </c>
      <c r="BN24" s="257">
        <v>0.33920754656027396</v>
      </c>
      <c r="BO24" s="198">
        <f t="shared" si="40"/>
        <v>6</v>
      </c>
      <c r="BP24" s="89">
        <f t="shared" si="41"/>
        <v>0.15154969531671753</v>
      </c>
      <c r="BQ24" s="209">
        <v>0.11306918218675799</v>
      </c>
      <c r="BR24" s="198">
        <f t="shared" si="42"/>
        <v>4</v>
      </c>
      <c r="BS24" s="252">
        <f t="shared" si="43"/>
        <v>4.9270413110032815E-2</v>
      </c>
      <c r="BT24" s="260">
        <f t="shared" si="44"/>
        <v>0.39228044265319761</v>
      </c>
      <c r="BU24" s="261">
        <f t="shared" si="45"/>
        <v>4</v>
      </c>
      <c r="BV24" s="258"/>
      <c r="BW24" s="98"/>
      <c r="BX24" s="90"/>
      <c r="BY24" s="65"/>
    </row>
    <row r="25" spans="1:77" s="70" customFormat="1" ht="23.25" x14ac:dyDescent="0.35">
      <c r="A25" s="213" t="s">
        <v>20</v>
      </c>
      <c r="B25" s="219">
        <v>99.47347633255383</v>
      </c>
      <c r="C25" s="189">
        <f t="shared" si="0"/>
        <v>19</v>
      </c>
      <c r="D25" s="190">
        <f t="shared" si="47"/>
        <v>0.98781178034491102</v>
      </c>
      <c r="E25" s="196">
        <v>125.63561983707154</v>
      </c>
      <c r="F25" s="189">
        <f t="shared" si="2"/>
        <v>11</v>
      </c>
      <c r="G25" s="190">
        <f t="shared" si="3"/>
        <v>0.58754662933139246</v>
      </c>
      <c r="H25" s="192">
        <v>7.2</v>
      </c>
      <c r="I25" s="193">
        <f t="shared" si="4"/>
        <v>12</v>
      </c>
      <c r="J25" s="218">
        <f t="shared" si="5"/>
        <v>0.38461538461538447</v>
      </c>
      <c r="K25" s="229">
        <v>8.4265547253891224E-2</v>
      </c>
      <c r="L25" s="195">
        <f t="shared" si="6"/>
        <v>2</v>
      </c>
      <c r="M25" s="194">
        <f t="shared" si="7"/>
        <v>1.0644534049443679E-2</v>
      </c>
      <c r="N25" s="196">
        <v>78.7</v>
      </c>
      <c r="O25" s="197">
        <f t="shared" si="8"/>
        <v>1</v>
      </c>
      <c r="P25" s="230">
        <f t="shared" si="9"/>
        <v>0</v>
      </c>
      <c r="Q25" s="234">
        <v>54</v>
      </c>
      <c r="R25" s="201">
        <f t="shared" si="46"/>
        <v>19</v>
      </c>
      <c r="S25" s="235">
        <f t="shared" si="10"/>
        <v>0.78291814946619209</v>
      </c>
      <c r="T25" s="241">
        <v>10.88</v>
      </c>
      <c r="U25" s="201">
        <f t="shared" si="11"/>
        <v>20</v>
      </c>
      <c r="V25" s="199">
        <f t="shared" si="12"/>
        <v>1</v>
      </c>
      <c r="W25" s="200">
        <v>5.45</v>
      </c>
      <c r="X25" s="201">
        <f t="shared" si="13"/>
        <v>16</v>
      </c>
      <c r="Y25" s="199">
        <f t="shared" si="14"/>
        <v>0.73045078196872126</v>
      </c>
      <c r="Z25" s="200">
        <v>5.95</v>
      </c>
      <c r="AA25" s="201">
        <f t="shared" si="15"/>
        <v>19</v>
      </c>
      <c r="AB25" s="235">
        <f t="shared" si="16"/>
        <v>0.90442655935613669</v>
      </c>
      <c r="AC25" s="234">
        <v>35</v>
      </c>
      <c r="AD25" s="201">
        <f t="shared" si="17"/>
        <v>20</v>
      </c>
      <c r="AE25" s="199">
        <f t="shared" si="18"/>
        <v>1</v>
      </c>
      <c r="AF25" s="196">
        <v>11</v>
      </c>
      <c r="AG25" s="201">
        <f t="shared" si="19"/>
        <v>1</v>
      </c>
      <c r="AH25" s="235">
        <f t="shared" si="20"/>
        <v>0</v>
      </c>
      <c r="AI25" s="243">
        <v>9.7881049843486636</v>
      </c>
      <c r="AJ25" s="234">
        <v>100</v>
      </c>
      <c r="AK25" s="201">
        <f t="shared" si="21"/>
        <v>1</v>
      </c>
      <c r="AL25" s="199">
        <f t="shared" si="22"/>
        <v>0</v>
      </c>
      <c r="AM25" s="202">
        <v>40.200000000000003</v>
      </c>
      <c r="AN25" s="203">
        <f t="shared" si="23"/>
        <v>20</v>
      </c>
      <c r="AO25" s="235">
        <f t="shared" si="24"/>
        <v>1</v>
      </c>
      <c r="AP25" s="248">
        <v>1.3636363636363635</v>
      </c>
      <c r="AQ25" s="201">
        <f t="shared" si="25"/>
        <v>19</v>
      </c>
      <c r="AR25" s="235">
        <f t="shared" si="26"/>
        <v>0.84415584415584421</v>
      </c>
      <c r="AS25" s="249">
        <v>2190</v>
      </c>
      <c r="AT25" s="201">
        <f t="shared" si="27"/>
        <v>18</v>
      </c>
      <c r="AU25" s="235">
        <f t="shared" si="28"/>
        <v>0.95319634703196343</v>
      </c>
      <c r="AV25" s="251">
        <v>9564.2107883082372</v>
      </c>
      <c r="AW25" s="198">
        <f t="shared" si="29"/>
        <v>2</v>
      </c>
      <c r="AX25" s="89">
        <f t="shared" si="48"/>
        <v>0.19316316308706313</v>
      </c>
      <c r="AY25" s="204">
        <v>91.344889662007731</v>
      </c>
      <c r="AZ25" s="205">
        <f t="shared" si="30"/>
        <v>17</v>
      </c>
      <c r="BA25" s="89">
        <f t="shared" si="31"/>
        <v>0.92380794160562063</v>
      </c>
      <c r="BB25" s="204">
        <v>142.11171173315228</v>
      </c>
      <c r="BC25" s="206">
        <f t="shared" si="32"/>
        <v>19</v>
      </c>
      <c r="BD25" s="252">
        <f>(BB25-$BB$28)/($BB$27-$BB$28)</f>
        <v>0.83274986468950918</v>
      </c>
      <c r="BE25" s="254">
        <v>32.642487046632127</v>
      </c>
      <c r="BF25" s="198">
        <f t="shared" si="34"/>
        <v>20</v>
      </c>
      <c r="BG25" s="252">
        <f t="shared" si="49"/>
        <v>1</v>
      </c>
      <c r="BH25" s="256">
        <v>12.3</v>
      </c>
      <c r="BI25" s="208">
        <f t="shared" si="36"/>
        <v>1</v>
      </c>
      <c r="BJ25" s="89">
        <f t="shared" si="37"/>
        <v>0</v>
      </c>
      <c r="BK25" s="207">
        <v>13.6</v>
      </c>
      <c r="BL25" s="208">
        <f t="shared" si="38"/>
        <v>5</v>
      </c>
      <c r="BM25" s="252">
        <f t="shared" si="39"/>
        <v>0.33749999999999997</v>
      </c>
      <c r="BN25" s="257">
        <v>0.30134399421419533</v>
      </c>
      <c r="BO25" s="198">
        <f t="shared" si="40"/>
        <v>4</v>
      </c>
      <c r="BP25" s="89">
        <f t="shared" si="41"/>
        <v>0.10516665230516606</v>
      </c>
      <c r="BQ25" s="209">
        <v>8.0358398457118743E-2</v>
      </c>
      <c r="BR25" s="198">
        <f t="shared" si="42"/>
        <v>1</v>
      </c>
      <c r="BS25" s="252">
        <f t="shared" si="43"/>
        <v>0</v>
      </c>
      <c r="BT25" s="260">
        <f t="shared" si="44"/>
        <v>0.54687624486988484</v>
      </c>
      <c r="BU25" s="261">
        <f>RANK(BT25,BT$7:BT$26,1)</f>
        <v>16</v>
      </c>
      <c r="BV25" s="258"/>
      <c r="BW25" s="98"/>
      <c r="BX25" s="90"/>
      <c r="BY25" s="65"/>
    </row>
    <row r="26" spans="1:77" s="70" customFormat="1" ht="20.25" customHeight="1" x14ac:dyDescent="0.35">
      <c r="A26" s="213" t="s">
        <v>21</v>
      </c>
      <c r="B26" s="220">
        <v>272.92175516119073</v>
      </c>
      <c r="C26" s="189">
        <f t="shared" si="0"/>
        <v>4</v>
      </c>
      <c r="D26" s="190">
        <f t="shared" si="47"/>
        <v>0.42646847519473741</v>
      </c>
      <c r="E26" s="210">
        <v>119.07708883241008</v>
      </c>
      <c r="F26" s="189">
        <f t="shared" si="2"/>
        <v>17</v>
      </c>
      <c r="G26" s="190">
        <f t="shared" si="3"/>
        <v>0.6783979642424669</v>
      </c>
      <c r="H26" s="192">
        <v>7.1</v>
      </c>
      <c r="I26" s="193">
        <f t="shared" si="4"/>
        <v>13</v>
      </c>
      <c r="J26" s="218">
        <f t="shared" si="5"/>
        <v>0.40384615384615385</v>
      </c>
      <c r="K26" s="229">
        <v>0.20519618292214786</v>
      </c>
      <c r="L26" s="195">
        <f t="shared" si="6"/>
        <v>6</v>
      </c>
      <c r="M26" s="194">
        <f t="shared" si="7"/>
        <v>6.4456525227660919E-2</v>
      </c>
      <c r="N26" s="196">
        <v>106</v>
      </c>
      <c r="O26" s="197">
        <f t="shared" si="8"/>
        <v>10</v>
      </c>
      <c r="P26" s="230">
        <f t="shared" si="9"/>
        <v>0.59090909090909083</v>
      </c>
      <c r="Q26" s="234">
        <v>85</v>
      </c>
      <c r="R26" s="201">
        <f t="shared" si="46"/>
        <v>7</v>
      </c>
      <c r="S26" s="235">
        <f t="shared" si="10"/>
        <v>0.23131672597864766</v>
      </c>
      <c r="T26" s="241">
        <v>17.11</v>
      </c>
      <c r="U26" s="201">
        <f t="shared" si="11"/>
        <v>13</v>
      </c>
      <c r="V26" s="199">
        <f t="shared" si="12"/>
        <v>0.66720085470085488</v>
      </c>
      <c r="W26" s="200">
        <v>9.9600000000000009</v>
      </c>
      <c r="X26" s="201">
        <f t="shared" si="13"/>
        <v>5</v>
      </c>
      <c r="Y26" s="199">
        <f t="shared" si="14"/>
        <v>0.31554737810487576</v>
      </c>
      <c r="Z26" s="200">
        <v>6.76</v>
      </c>
      <c r="AA26" s="201">
        <f t="shared" si="15"/>
        <v>17</v>
      </c>
      <c r="AB26" s="235">
        <f t="shared" si="16"/>
        <v>0.82293762575452722</v>
      </c>
      <c r="AC26" s="234">
        <v>95</v>
      </c>
      <c r="AD26" s="201">
        <f t="shared" si="17"/>
        <v>1</v>
      </c>
      <c r="AE26" s="199">
        <f t="shared" si="18"/>
        <v>0</v>
      </c>
      <c r="AF26" s="196">
        <v>9.1</v>
      </c>
      <c r="AG26" s="201">
        <f t="shared" si="19"/>
        <v>3</v>
      </c>
      <c r="AH26" s="235">
        <f t="shared" si="20"/>
        <v>0.27536231884057977</v>
      </c>
      <c r="AI26" s="243">
        <v>52.736660929432013</v>
      </c>
      <c r="AJ26" s="234">
        <v>89.99</v>
      </c>
      <c r="AK26" s="201">
        <f t="shared" si="21"/>
        <v>8</v>
      </c>
      <c r="AL26" s="199">
        <f t="shared" si="22"/>
        <v>0.25226814516129048</v>
      </c>
      <c r="AM26" s="202">
        <v>64</v>
      </c>
      <c r="AN26" s="203">
        <f t="shared" si="23"/>
        <v>10</v>
      </c>
      <c r="AO26" s="235">
        <f t="shared" si="24"/>
        <v>0.31412103746397707</v>
      </c>
      <c r="AP26" s="248">
        <v>2.1081081081081079</v>
      </c>
      <c r="AQ26" s="201">
        <f t="shared" si="25"/>
        <v>10</v>
      </c>
      <c r="AR26" s="235">
        <f t="shared" si="26"/>
        <v>0.52509652509652527</v>
      </c>
      <c r="AS26" s="249">
        <v>5586</v>
      </c>
      <c r="AT26" s="201">
        <f t="shared" si="27"/>
        <v>10</v>
      </c>
      <c r="AU26" s="235">
        <f t="shared" si="28"/>
        <v>0.80409202669476643</v>
      </c>
      <c r="AV26" s="251">
        <v>8497.5493245251182</v>
      </c>
      <c r="AW26" s="198">
        <f t="shared" si="29"/>
        <v>6</v>
      </c>
      <c r="AX26" s="89">
        <f t="shared" si="48"/>
        <v>0.44289251988189554</v>
      </c>
      <c r="AY26" s="204">
        <v>197.00625805992232</v>
      </c>
      <c r="AZ26" s="205">
        <f t="shared" si="30"/>
        <v>5</v>
      </c>
      <c r="BA26" s="89">
        <f t="shared" si="31"/>
        <v>0.31735820165066186</v>
      </c>
      <c r="BB26" s="204">
        <v>1.4360007261386663</v>
      </c>
      <c r="BC26" s="206">
        <f t="shared" si="32"/>
        <v>10</v>
      </c>
      <c r="BD26" s="252">
        <f t="shared" si="33"/>
        <v>8.4147140007113461E-3</v>
      </c>
      <c r="BE26" s="254">
        <v>0</v>
      </c>
      <c r="BF26" s="198">
        <f t="shared" si="34"/>
        <v>1</v>
      </c>
      <c r="BG26" s="252">
        <f t="shared" si="49"/>
        <v>0</v>
      </c>
      <c r="BH26" s="256">
        <v>11.1</v>
      </c>
      <c r="BI26" s="208">
        <f t="shared" si="36"/>
        <v>4</v>
      </c>
      <c r="BJ26" s="89">
        <f t="shared" si="37"/>
        <v>0.26666666666666683</v>
      </c>
      <c r="BK26" s="207">
        <v>10.9</v>
      </c>
      <c r="BL26" s="208">
        <f t="shared" si="38"/>
        <v>1</v>
      </c>
      <c r="BM26" s="252">
        <f t="shared" si="39"/>
        <v>0</v>
      </c>
      <c r="BN26" s="257">
        <v>0.47780211029265379</v>
      </c>
      <c r="BO26" s="198">
        <f t="shared" si="40"/>
        <v>10</v>
      </c>
      <c r="BP26" s="89">
        <f t="shared" si="41"/>
        <v>0.32132873643809162</v>
      </c>
      <c r="BQ26" s="209">
        <v>0.22297431813657176</v>
      </c>
      <c r="BR26" s="198">
        <f t="shared" si="42"/>
        <v>13</v>
      </c>
      <c r="BS26" s="252">
        <f t="shared" si="43"/>
        <v>0.2148143357478462</v>
      </c>
      <c r="BT26" s="260">
        <f t="shared" si="44"/>
        <v>0.34536939224356639</v>
      </c>
      <c r="BU26" s="261">
        <f t="shared" si="45"/>
        <v>1</v>
      </c>
      <c r="BV26" s="258"/>
      <c r="BW26" s="98"/>
      <c r="BX26" s="90"/>
      <c r="BY26" s="65"/>
    </row>
    <row r="27" spans="1:77" s="73" customFormat="1" ht="23.25" x14ac:dyDescent="0.35">
      <c r="A27" s="214" t="s">
        <v>0</v>
      </c>
      <c r="B27" s="221">
        <f>MAX(B7:B26)</f>
        <v>404.69534597191841</v>
      </c>
      <c r="C27" s="66" t="s">
        <v>29</v>
      </c>
      <c r="D27" s="66" t="s">
        <v>29</v>
      </c>
      <c r="E27" s="66">
        <f>MAX(E7:E26)</f>
        <v>168.05043728500485</v>
      </c>
      <c r="F27" s="66" t="s">
        <v>29</v>
      </c>
      <c r="G27" s="66" t="s">
        <v>29</v>
      </c>
      <c r="H27" s="155">
        <f>MAX(H7:H26)</f>
        <v>9.1999999999999993</v>
      </c>
      <c r="I27" s="66" t="s">
        <v>29</v>
      </c>
      <c r="J27" s="222" t="s">
        <v>29</v>
      </c>
      <c r="K27" s="231">
        <f>MAX(K7:K26)</f>
        <v>2.3076247424753444</v>
      </c>
      <c r="L27" s="66" t="s">
        <v>29</v>
      </c>
      <c r="M27" s="66" t="s">
        <v>29</v>
      </c>
      <c r="N27" s="66">
        <f>MAX(N7:N26)</f>
        <v>124.9</v>
      </c>
      <c r="O27" s="66" t="s">
        <v>29</v>
      </c>
      <c r="P27" s="222" t="s">
        <v>29</v>
      </c>
      <c r="Q27" s="236">
        <f>MAX(Q7:Q26)</f>
        <v>98</v>
      </c>
      <c r="R27" s="66" t="s">
        <v>23</v>
      </c>
      <c r="S27" s="222" t="s">
        <v>29</v>
      </c>
      <c r="T27" s="236">
        <f>MAX(T7:T26)</f>
        <v>29.6</v>
      </c>
      <c r="U27" s="66" t="s">
        <v>98</v>
      </c>
      <c r="V27" s="66" t="s">
        <v>98</v>
      </c>
      <c r="W27" s="66">
        <f>MAX(W7:W26)</f>
        <v>13.39</v>
      </c>
      <c r="X27" s="66" t="s">
        <v>98</v>
      </c>
      <c r="Y27" s="66" t="s">
        <v>98</v>
      </c>
      <c r="Z27" s="66">
        <f>MAX(Z7:Z26)</f>
        <v>14.94</v>
      </c>
      <c r="AA27" s="66" t="s">
        <v>98</v>
      </c>
      <c r="AB27" s="222" t="s">
        <v>98</v>
      </c>
      <c r="AC27" s="236">
        <f>MAX(AC7:AC26)</f>
        <v>95</v>
      </c>
      <c r="AD27" s="66" t="s">
        <v>29</v>
      </c>
      <c r="AE27" s="66" t="s">
        <v>29</v>
      </c>
      <c r="AF27" s="71">
        <f>MAX(AF7:AF26)</f>
        <v>11</v>
      </c>
      <c r="AG27" s="66" t="s">
        <v>23</v>
      </c>
      <c r="AH27" s="222" t="s">
        <v>29</v>
      </c>
      <c r="AI27" s="244">
        <v>44.847591268950929</v>
      </c>
      <c r="AJ27" s="236">
        <f>MAX(AJ7:AJ26)</f>
        <v>100</v>
      </c>
      <c r="AK27" s="66" t="s">
        <v>29</v>
      </c>
      <c r="AL27" s="66" t="s">
        <v>29</v>
      </c>
      <c r="AM27" s="66">
        <f>MAX(AM7:AM26)</f>
        <v>74.900000000000006</v>
      </c>
      <c r="AN27" s="66" t="s">
        <v>29</v>
      </c>
      <c r="AO27" s="222" t="s">
        <v>29</v>
      </c>
      <c r="AP27" s="236">
        <f>MAX(AP7:AP26)</f>
        <v>3.3333333333333335</v>
      </c>
      <c r="AQ27" s="66" t="s">
        <v>29</v>
      </c>
      <c r="AR27" s="222" t="s">
        <v>29</v>
      </c>
      <c r="AS27" s="236">
        <f>MAX(AS7:AS26)</f>
        <v>23900</v>
      </c>
      <c r="AT27" s="66" t="s">
        <v>29</v>
      </c>
      <c r="AU27" s="222" t="s">
        <v>29</v>
      </c>
      <c r="AV27" s="236">
        <f>MAX(AV7:AV26)</f>
        <v>10389.262776315791</v>
      </c>
      <c r="AW27" s="66" t="s">
        <v>29</v>
      </c>
      <c r="AX27" s="66" t="s">
        <v>29</v>
      </c>
      <c r="AY27" s="66">
        <f>MAX(AY7:AY26)</f>
        <v>252.29938401822633</v>
      </c>
      <c r="AZ27" s="66" t="s">
        <v>29</v>
      </c>
      <c r="BA27" s="66" t="s">
        <v>29</v>
      </c>
      <c r="BB27" s="66">
        <f>MAX(BB7:BB26)</f>
        <v>170.65353926672643</v>
      </c>
      <c r="BC27" s="66"/>
      <c r="BD27" s="222" t="s">
        <v>29</v>
      </c>
      <c r="BE27" s="236">
        <f>MAX(BE7:BE26)</f>
        <v>32.642487046632127</v>
      </c>
      <c r="BF27" s="66" t="s">
        <v>23</v>
      </c>
      <c r="BG27" s="222" t="s">
        <v>29</v>
      </c>
      <c r="BH27" s="236">
        <f>MAX(BH7:BH26)</f>
        <v>12.3</v>
      </c>
      <c r="BI27" s="66" t="s">
        <v>29</v>
      </c>
      <c r="BJ27" s="66" t="s">
        <v>29</v>
      </c>
      <c r="BK27" s="66">
        <f>MAX(BK7:BK26)</f>
        <v>18.899999999999999</v>
      </c>
      <c r="BL27" s="66" t="s">
        <v>29</v>
      </c>
      <c r="BM27" s="222" t="s">
        <v>29</v>
      </c>
      <c r="BN27" s="236">
        <f>MAX(BN7:BN26)</f>
        <v>1.0318171822933406</v>
      </c>
      <c r="BO27" s="66" t="s">
        <v>29</v>
      </c>
      <c r="BP27" s="66" t="s">
        <v>29</v>
      </c>
      <c r="BQ27" s="66">
        <f>MAX(BQ7:BQ26)</f>
        <v>0.74426157411322924</v>
      </c>
      <c r="BR27" s="66" t="s">
        <v>29</v>
      </c>
      <c r="BS27" s="222" t="s">
        <v>29</v>
      </c>
      <c r="BT27" s="262">
        <f>MAX(BT7:BT26)</f>
        <v>0.59989149552077736</v>
      </c>
      <c r="BU27" s="263" t="s">
        <v>29</v>
      </c>
      <c r="BV27" s="259"/>
      <c r="BW27" s="72"/>
      <c r="BX27" s="72"/>
      <c r="BY27" s="72"/>
    </row>
    <row r="28" spans="1:77" s="73" customFormat="1" ht="24" thickBot="1" x14ac:dyDescent="0.4">
      <c r="A28" s="215" t="s">
        <v>1</v>
      </c>
      <c r="B28" s="223">
        <f>MIN(B7:B26)</f>
        <v>95.707464158248158</v>
      </c>
      <c r="C28" s="224" t="s">
        <v>29</v>
      </c>
      <c r="D28" s="224" t="s">
        <v>29</v>
      </c>
      <c r="E28" s="224">
        <f>MIN(E7:E26)</f>
        <v>95.860732961111637</v>
      </c>
      <c r="F28" s="224" t="s">
        <v>29</v>
      </c>
      <c r="G28" s="224" t="s">
        <v>29</v>
      </c>
      <c r="H28" s="225">
        <f>MIN(H7:H26)</f>
        <v>4</v>
      </c>
      <c r="I28" s="224" t="s">
        <v>29</v>
      </c>
      <c r="J28" s="226" t="s">
        <v>29</v>
      </c>
      <c r="K28" s="232">
        <f>MIN(K7:K26)</f>
        <v>6.0344294001461921E-2</v>
      </c>
      <c r="L28" s="224" t="s">
        <v>29</v>
      </c>
      <c r="M28" s="224" t="s">
        <v>29</v>
      </c>
      <c r="N28" s="224">
        <f>MIN(N7:N26)</f>
        <v>78.7</v>
      </c>
      <c r="O28" s="224" t="s">
        <v>29</v>
      </c>
      <c r="P28" s="226" t="s">
        <v>29</v>
      </c>
      <c r="Q28" s="237">
        <f>MIN(Q7:Q26)</f>
        <v>41.8</v>
      </c>
      <c r="R28" s="224" t="s">
        <v>23</v>
      </c>
      <c r="S28" s="226" t="s">
        <v>29</v>
      </c>
      <c r="T28" s="237">
        <f>MIN(T7:T26)</f>
        <v>10.88</v>
      </c>
      <c r="U28" s="224" t="s">
        <v>98</v>
      </c>
      <c r="V28" s="224" t="s">
        <v>98</v>
      </c>
      <c r="W28" s="224">
        <f>MIN(W7:W26)</f>
        <v>2.52</v>
      </c>
      <c r="X28" s="224" t="s">
        <v>98</v>
      </c>
      <c r="Y28" s="224" t="s">
        <v>98</v>
      </c>
      <c r="Z28" s="224">
        <f>MIN(Z7:Z26)</f>
        <v>5</v>
      </c>
      <c r="AA28" s="224" t="s">
        <v>98</v>
      </c>
      <c r="AB28" s="226" t="s">
        <v>98</v>
      </c>
      <c r="AC28" s="237">
        <f>MIN(AC7:AC26)</f>
        <v>35</v>
      </c>
      <c r="AD28" s="224" t="s">
        <v>29</v>
      </c>
      <c r="AE28" s="224" t="s">
        <v>29</v>
      </c>
      <c r="AF28" s="242">
        <f>MIN(AF7:AF26)</f>
        <v>4.0999999999999996</v>
      </c>
      <c r="AG28" s="224" t="s">
        <v>23</v>
      </c>
      <c r="AH28" s="226" t="s">
        <v>29</v>
      </c>
      <c r="AI28" s="245">
        <f>MIN(AI7:AI26)</f>
        <v>9.7881049843486636</v>
      </c>
      <c r="AJ28" s="237">
        <f>MIN(AJ7:AJ26)</f>
        <v>60.32</v>
      </c>
      <c r="AK28" s="224" t="s">
        <v>29</v>
      </c>
      <c r="AL28" s="224" t="s">
        <v>29</v>
      </c>
      <c r="AM28" s="224">
        <f>MIN(AM7:AM26)</f>
        <v>40.200000000000003</v>
      </c>
      <c r="AN28" s="224" t="s">
        <v>29</v>
      </c>
      <c r="AO28" s="226" t="s">
        <v>29</v>
      </c>
      <c r="AP28" s="237">
        <f>MIN(AP7:AP26)</f>
        <v>1</v>
      </c>
      <c r="AQ28" s="224" t="s">
        <v>29</v>
      </c>
      <c r="AR28" s="226" t="s">
        <v>29</v>
      </c>
      <c r="AS28" s="237">
        <f>MIN(AS7:AS26)</f>
        <v>1124</v>
      </c>
      <c r="AT28" s="224" t="s">
        <v>29</v>
      </c>
      <c r="AU28" s="226" t="s">
        <v>29</v>
      </c>
      <c r="AV28" s="237">
        <f>MIN(AV7:AV26)</f>
        <v>6117.9929605710395</v>
      </c>
      <c r="AW28" s="224" t="s">
        <v>29</v>
      </c>
      <c r="AX28" s="224" t="s">
        <v>29</v>
      </c>
      <c r="AY28" s="224">
        <f>MIN(AY7:AY26)</f>
        <v>78.069993787533647</v>
      </c>
      <c r="AZ28" s="224" t="s">
        <v>29</v>
      </c>
      <c r="BA28" s="224" t="s">
        <v>29</v>
      </c>
      <c r="BB28" s="224">
        <f>MIN(BB7:BB26)</f>
        <v>0</v>
      </c>
      <c r="BC28" s="224"/>
      <c r="BD28" s="226" t="s">
        <v>29</v>
      </c>
      <c r="BE28" s="237">
        <f>MIN(BE7:BE26)</f>
        <v>0</v>
      </c>
      <c r="BF28" s="224" t="s">
        <v>23</v>
      </c>
      <c r="BG28" s="226" t="s">
        <v>29</v>
      </c>
      <c r="BH28" s="237">
        <f>MIN(BH7:BH26)</f>
        <v>7.8</v>
      </c>
      <c r="BI28" s="224" t="s">
        <v>29</v>
      </c>
      <c r="BJ28" s="224" t="s">
        <v>29</v>
      </c>
      <c r="BK28" s="224">
        <f>MIN(BK7:BK26)</f>
        <v>10.9</v>
      </c>
      <c r="BL28" s="224" t="s">
        <v>29</v>
      </c>
      <c r="BM28" s="226" t="s">
        <v>29</v>
      </c>
      <c r="BN28" s="237">
        <f>MIN(BN7:BN26)</f>
        <v>0.21549402004094387</v>
      </c>
      <c r="BO28" s="224" t="s">
        <v>29</v>
      </c>
      <c r="BP28" s="224" t="s">
        <v>29</v>
      </c>
      <c r="BQ28" s="224">
        <f>MIN(BQ7:BQ26)</f>
        <v>8.0358398457118743E-2</v>
      </c>
      <c r="BR28" s="224" t="s">
        <v>29</v>
      </c>
      <c r="BS28" s="226" t="s">
        <v>29</v>
      </c>
      <c r="BT28" s="264">
        <f>MIN(BT7:BT26)</f>
        <v>0.34536939224356639</v>
      </c>
      <c r="BU28" s="265" t="s">
        <v>29</v>
      </c>
      <c r="BV28" s="259"/>
      <c r="BW28" s="72"/>
      <c r="BX28" s="72"/>
      <c r="BY28" s="72"/>
    </row>
    <row r="29" spans="1:77" ht="17.25" customHeight="1" x14ac:dyDescent="0.3">
      <c r="A29" s="46"/>
      <c r="B29" s="47"/>
      <c r="C29" s="47"/>
      <c r="D29" s="47" t="s">
        <v>80</v>
      </c>
      <c r="E29" s="47"/>
      <c r="F29" s="47"/>
      <c r="G29" s="47" t="s">
        <v>80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 t="s">
        <v>81</v>
      </c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 t="s">
        <v>81</v>
      </c>
      <c r="AF29" s="47"/>
      <c r="AG29" s="47"/>
      <c r="AH29" s="47" t="s">
        <v>81</v>
      </c>
      <c r="AI29" s="47"/>
      <c r="AJ29" s="47"/>
      <c r="AK29" s="47"/>
      <c r="AL29" s="47" t="s">
        <v>81</v>
      </c>
      <c r="AM29" s="47" t="s">
        <v>119</v>
      </c>
      <c r="AN29" s="47"/>
      <c r="AO29" s="47"/>
      <c r="AP29" s="47"/>
      <c r="AQ29" s="47"/>
      <c r="AR29" s="53" t="s">
        <v>82</v>
      </c>
      <c r="AS29" s="53"/>
      <c r="AT29" s="53"/>
      <c r="AU29" s="47" t="s">
        <v>80</v>
      </c>
      <c r="AV29" s="53"/>
      <c r="AW29" s="53"/>
      <c r="AX29" s="53" t="s">
        <v>80</v>
      </c>
      <c r="AY29" s="48"/>
      <c r="AZ29" s="48"/>
      <c r="BA29" s="53" t="s">
        <v>82</v>
      </c>
      <c r="BB29" s="53"/>
      <c r="BC29" s="53"/>
      <c r="BD29" s="53"/>
      <c r="BE29" s="48"/>
      <c r="BF29" s="48"/>
      <c r="BG29" s="53" t="s">
        <v>82</v>
      </c>
      <c r="BH29" s="53"/>
      <c r="BI29" s="53"/>
      <c r="BJ29" s="53"/>
      <c r="BK29" s="53"/>
      <c r="BL29" s="53"/>
      <c r="BM29" s="53"/>
      <c r="BN29" s="48"/>
      <c r="BO29" s="48"/>
      <c r="BP29" s="47" t="s">
        <v>81</v>
      </c>
      <c r="BQ29" s="47"/>
      <c r="BR29" s="47"/>
      <c r="BS29" s="47" t="s">
        <v>80</v>
      </c>
    </row>
    <row r="31" spans="1:77" x14ac:dyDescent="0.3">
      <c r="K31" s="84"/>
      <c r="BA31" s="49" t="s">
        <v>100</v>
      </c>
    </row>
    <row r="32" spans="1:77" x14ac:dyDescent="0.3">
      <c r="K32" s="85"/>
    </row>
  </sheetData>
  <mergeCells count="70">
    <mergeCell ref="H6:J6"/>
    <mergeCell ref="AM6:AO6"/>
    <mergeCell ref="B1:J2"/>
    <mergeCell ref="K6:M6"/>
    <mergeCell ref="N6:P6"/>
    <mergeCell ref="T1:AB2"/>
    <mergeCell ref="T6:V6"/>
    <mergeCell ref="W6:Y6"/>
    <mergeCell ref="Z6:AB6"/>
    <mergeCell ref="K4:M4"/>
    <mergeCell ref="N4:P4"/>
    <mergeCell ref="K5:M5"/>
    <mergeCell ref="N5:P5"/>
    <mergeCell ref="AC4:AE4"/>
    <mergeCell ref="A1:A3"/>
    <mergeCell ref="AF5:AH5"/>
    <mergeCell ref="E5:G5"/>
    <mergeCell ref="Q6:S6"/>
    <mergeCell ref="E6:G6"/>
    <mergeCell ref="Q1:S2"/>
    <mergeCell ref="AF4:AH4"/>
    <mergeCell ref="B4:D4"/>
    <mergeCell ref="B5:D5"/>
    <mergeCell ref="B6:D6"/>
    <mergeCell ref="Q5:S5"/>
    <mergeCell ref="Q4:S4"/>
    <mergeCell ref="AC6:AE6"/>
    <mergeCell ref="E4:G4"/>
    <mergeCell ref="AC5:AE5"/>
    <mergeCell ref="K1:P2"/>
    <mergeCell ref="AV5:AX5"/>
    <mergeCell ref="BE5:BG5"/>
    <mergeCell ref="AF6:AH6"/>
    <mergeCell ref="BH1:BM2"/>
    <mergeCell ref="AJ1:AO2"/>
    <mergeCell ref="AP6:AR6"/>
    <mergeCell ref="AJ4:AL4"/>
    <mergeCell ref="AV4:AX4"/>
    <mergeCell ref="AY4:BA4"/>
    <mergeCell ref="AJ6:AL6"/>
    <mergeCell ref="AJ5:AL5"/>
    <mergeCell ref="BE6:BG6"/>
    <mergeCell ref="AS6:AU6"/>
    <mergeCell ref="AS5:AU5"/>
    <mergeCell ref="AS4:AU4"/>
    <mergeCell ref="BH6:BJ6"/>
    <mergeCell ref="BN6:BP6"/>
    <mergeCell ref="BN5:BS5"/>
    <mergeCell ref="BQ6:BS6"/>
    <mergeCell ref="BE4:BG4"/>
    <mergeCell ref="AY5:BA5"/>
    <mergeCell ref="BQ4:BS4"/>
    <mergeCell ref="BK6:BM6"/>
    <mergeCell ref="BB4:BD4"/>
    <mergeCell ref="BB6:BD6"/>
    <mergeCell ref="AY6:BA6"/>
    <mergeCell ref="BE1:BG2"/>
    <mergeCell ref="BT1:BU2"/>
    <mergeCell ref="AC1:AH2"/>
    <mergeCell ref="BN1:BS2"/>
    <mergeCell ref="BN4:BP4"/>
    <mergeCell ref="BU3:BU6"/>
    <mergeCell ref="BT3:BT6"/>
    <mergeCell ref="AV1:BD2"/>
    <mergeCell ref="AV6:AX6"/>
    <mergeCell ref="AP4:AR4"/>
    <mergeCell ref="AP5:AR5"/>
    <mergeCell ref="AI1:AI2"/>
    <mergeCell ref="AP1:AR2"/>
    <mergeCell ref="AS1:AU2"/>
  </mergeCells>
  <phoneticPr fontId="41" type="noConversion"/>
  <conditionalFormatting sqref="B7:D26">
    <cfRule type="cellIs" dxfId="152" priority="694" operator="equal">
      <formula>$B$28</formula>
    </cfRule>
    <cfRule type="cellIs" dxfId="151" priority="695" operator="equal">
      <formula>$B$27</formula>
    </cfRule>
  </conditionalFormatting>
  <conditionalFormatting sqref="B7:D26 AF4:AF6 M7:P26 F7:K26">
    <cfRule type="cellIs" dxfId="150" priority="696" operator="equal">
      <formula>$E$28</formula>
    </cfRule>
    <cfRule type="cellIs" dxfId="149" priority="697" operator="equal">
      <formula>$E$27</formula>
    </cfRule>
  </conditionalFormatting>
  <conditionalFormatting sqref="E6">
    <cfRule type="cellIs" dxfId="148" priority="698" operator="equal">
      <formula>$E$28</formula>
    </cfRule>
    <cfRule type="cellIs" dxfId="147" priority="699" operator="equal">
      <formula>$E$27</formula>
    </cfRule>
  </conditionalFormatting>
  <conditionalFormatting sqref="R9:R26 AD7:AE26 S7:AB26">
    <cfRule type="cellIs" dxfId="146" priority="708" operator="equal">
      <formula>#REF!</formula>
    </cfRule>
    <cfRule type="cellIs" dxfId="145" priority="709" operator="equal">
      <formula>#REF!</formula>
    </cfRule>
    <cfRule type="cellIs" priority="710" operator="equal">
      <formula>#REF!</formula>
    </cfRule>
  </conditionalFormatting>
  <conditionalFormatting sqref="AG7:AH26">
    <cfRule type="cellIs" dxfId="144" priority="711" operator="equal">
      <formula>#REF!</formula>
    </cfRule>
    <cfRule type="cellIs" dxfId="143" priority="712" operator="equal">
      <formula>#REF!</formula>
    </cfRule>
  </conditionalFormatting>
  <conditionalFormatting sqref="AI7:AI26 AR7:AR26 AK7:AO26">
    <cfRule type="cellIs" dxfId="142" priority="713" operator="equal">
      <formula>$AI$28</formula>
    </cfRule>
    <cfRule type="cellIs" dxfId="141" priority="714" operator="equal">
      <formula>$AI$27</formula>
    </cfRule>
  </conditionalFormatting>
  <conditionalFormatting sqref="BE7:BE26">
    <cfRule type="cellIs" dxfId="140" priority="614" operator="equal">
      <formula>$BE$28</formula>
    </cfRule>
    <cfRule type="cellIs" dxfId="139" priority="615" operator="equal">
      <formula>$BE$27</formula>
    </cfRule>
    <cfRule type="cellIs" dxfId="138" priority="624" operator="equal">
      <formula>#REF!</formula>
    </cfRule>
    <cfRule type="cellIs" dxfId="137" priority="625" operator="equal">
      <formula>#REF!</formula>
    </cfRule>
  </conditionalFormatting>
  <conditionalFormatting sqref="AY7:AY26">
    <cfRule type="cellIs" dxfId="136" priority="551" operator="equal">
      <formula>$AY$28</formula>
    </cfRule>
    <cfRule type="cellIs" dxfId="135" priority="552" operator="equal">
      <formula>$AY$27</formula>
    </cfRule>
    <cfRule type="cellIs" dxfId="134" priority="553" operator="equal">
      <formula>$AY$27</formula>
    </cfRule>
  </conditionalFormatting>
  <conditionalFormatting sqref="B7:D26">
    <cfRule type="cellIs" dxfId="133" priority="910" operator="equal">
      <formula>#REF!</formula>
    </cfRule>
    <cfRule type="cellIs" dxfId="132" priority="911" operator="equal">
      <formula>#REF!</formula>
    </cfRule>
  </conditionalFormatting>
  <conditionalFormatting sqref="AP7:AP26">
    <cfRule type="cellIs" dxfId="131" priority="299" operator="equal">
      <formula>$AI$28</formula>
    </cfRule>
    <cfRule type="cellIs" dxfId="130" priority="300" operator="equal">
      <formula>$AI$27</formula>
    </cfRule>
  </conditionalFormatting>
  <conditionalFormatting sqref="AQ7:AQ26">
    <cfRule type="cellIs" dxfId="129" priority="259" operator="equal">
      <formula>#REF!</formula>
    </cfRule>
    <cfRule type="cellIs" dxfId="128" priority="260" operator="equal">
      <formula>#REF!</formula>
    </cfRule>
  </conditionalFormatting>
  <conditionalFormatting sqref="AP7:AP26">
    <cfRule type="cellIs" dxfId="127" priority="257" operator="equal">
      <formula>$AP$28</formula>
    </cfRule>
    <cfRule type="cellIs" dxfId="126" priority="258" operator="equal">
      <formula>$AP$27</formula>
    </cfRule>
  </conditionalFormatting>
  <conditionalFormatting sqref="BT7:BT26">
    <cfRule type="cellIs" dxfId="125" priority="243" operator="equal">
      <formula>$BT$28</formula>
    </cfRule>
    <cfRule type="cellIs" dxfId="124" priority="244" operator="equal">
      <formula>$BT$27</formula>
    </cfRule>
  </conditionalFormatting>
  <conditionalFormatting sqref="BU7:BU26">
    <cfRule type="cellIs" dxfId="123" priority="235" operator="lessThanOrEqual">
      <formula>3</formula>
    </cfRule>
    <cfRule type="cellIs" dxfId="122" priority="236" operator="greaterThanOrEqual">
      <formula>18</formula>
    </cfRule>
  </conditionalFormatting>
  <conditionalFormatting sqref="AC5">
    <cfRule type="cellIs" dxfId="121" priority="217" operator="equal">
      <formula>$E$28</formula>
    </cfRule>
    <cfRule type="cellIs" dxfId="120" priority="218" operator="equal">
      <formula>$E$27</formula>
    </cfRule>
  </conditionalFormatting>
  <conditionalFormatting sqref="AC4">
    <cfRule type="cellIs" dxfId="119" priority="215" operator="equal">
      <formula>$E$28</formula>
    </cfRule>
    <cfRule type="cellIs" dxfId="118" priority="216" operator="equal">
      <formula>$E$27</formula>
    </cfRule>
  </conditionalFormatting>
  <conditionalFormatting sqref="AV7:AV26">
    <cfRule type="cellIs" dxfId="117" priority="912" operator="equal">
      <formula>$AV$28</formula>
    </cfRule>
    <cfRule type="cellIs" dxfId="116" priority="913" operator="equal">
      <formula>$AV$27</formula>
    </cfRule>
    <cfRule type="cellIs" dxfId="115" priority="914" operator="equal">
      <formula>$AY$28</formula>
    </cfRule>
    <cfRule type="cellIs" dxfId="114" priority="915" operator="equal">
      <formula>$AY$27</formula>
    </cfRule>
    <cfRule type="cellIs" dxfId="113" priority="916" operator="equal">
      <formula>$AY$27</formula>
    </cfRule>
  </conditionalFormatting>
  <conditionalFormatting sqref="E7:E26">
    <cfRule type="cellIs" dxfId="112" priority="163" operator="equal">
      <formula>$E$28</formula>
    </cfRule>
    <cfRule type="cellIs" dxfId="111" priority="209" operator="equal">
      <formula>$B$28</formula>
    </cfRule>
    <cfRule type="cellIs" dxfId="110" priority="210" operator="equal">
      <formula>$B$27</formula>
    </cfRule>
  </conditionalFormatting>
  <conditionalFormatting sqref="E7:E26">
    <cfRule type="cellIs" dxfId="109" priority="211" operator="equal">
      <formula>$E$28</formula>
    </cfRule>
    <cfRule type="cellIs" dxfId="108" priority="212" operator="equal">
      <formula>$E$27</formula>
    </cfRule>
  </conditionalFormatting>
  <conditionalFormatting sqref="E7:E26">
    <cfRule type="cellIs" dxfId="107" priority="213" operator="equal">
      <formula>#REF!</formula>
    </cfRule>
    <cfRule type="cellIs" dxfId="106" priority="214" operator="equal">
      <formula>#REF!</formula>
    </cfRule>
  </conditionalFormatting>
  <conditionalFormatting sqref="AT7:AU26">
    <cfRule type="cellIs" dxfId="105" priority="207" operator="equal">
      <formula>$AI$28</formula>
    </cfRule>
    <cfRule type="cellIs" dxfId="104" priority="208" operator="equal">
      <formula>$AI$27</formula>
    </cfRule>
  </conditionalFormatting>
  <conditionalFormatting sqref="BN7:BN26">
    <cfRule type="cellIs" dxfId="103" priority="164" operator="equal">
      <formula>$BN$28</formula>
    </cfRule>
    <cfRule type="cellIs" dxfId="102" priority="165" operator="equal">
      <formula>$BN$27</formula>
    </cfRule>
    <cfRule type="cellIs" dxfId="101" priority="176" operator="equal">
      <formula>$BE$28</formula>
    </cfRule>
    <cfRule type="cellIs" dxfId="100" priority="177" operator="equal">
      <formula>$BE$27</formula>
    </cfRule>
    <cfRule type="cellIs" dxfId="99" priority="178" operator="equal">
      <formula>#REF!</formula>
    </cfRule>
    <cfRule type="cellIs" dxfId="98" priority="179" operator="equal">
      <formula>#REF!</formula>
    </cfRule>
  </conditionalFormatting>
  <conditionalFormatting sqref="BQ7:BQ26">
    <cfRule type="cellIs" dxfId="97" priority="172" operator="equal">
      <formula>$BE$28</formula>
    </cfRule>
    <cfRule type="cellIs" dxfId="96" priority="173" operator="equal">
      <formula>$BE$27</formula>
    </cfRule>
    <cfRule type="cellIs" dxfId="95" priority="174" operator="equal">
      <formula>#REF!</formula>
    </cfRule>
    <cfRule type="cellIs" dxfId="94" priority="175" operator="equal">
      <formula>#REF!</formula>
    </cfRule>
  </conditionalFormatting>
  <conditionalFormatting sqref="K7:K26">
    <cfRule type="cellIs" dxfId="93" priority="170" operator="equal">
      <formula>$K$28</formula>
    </cfRule>
    <cfRule type="cellIs" dxfId="92" priority="171" operator="equal">
      <formula>$K$27</formula>
    </cfRule>
  </conditionalFormatting>
  <conditionalFormatting sqref="N7:N26">
    <cfRule type="cellIs" dxfId="91" priority="168" operator="equal">
      <formula>$N$28</formula>
    </cfRule>
    <cfRule type="cellIs" dxfId="90" priority="169" operator="equal">
      <formula>$N$27</formula>
    </cfRule>
  </conditionalFormatting>
  <conditionalFormatting sqref="BB7:BB26">
    <cfRule type="cellIs" dxfId="89" priority="166" operator="equal">
      <formula>$BB$28</formula>
    </cfRule>
    <cfRule type="cellIs" dxfId="88" priority="167" operator="equal">
      <formula>$BB$27</formula>
    </cfRule>
  </conditionalFormatting>
  <conditionalFormatting sqref="AD7:AE26 AG7:AI26 R7:AB26 B7:P26 AK7:BU26">
    <cfRule type="cellIs" dxfId="87" priority="153" operator="equal">
      <formula>1</formula>
    </cfRule>
    <cfRule type="cellIs" dxfId="86" priority="154" operator="equal">
      <formula>0</formula>
    </cfRule>
  </conditionalFormatting>
  <conditionalFormatting sqref="N7:N26">
    <cfRule type="cellIs" dxfId="85" priority="146" operator="equal">
      <formula>$E$28</formula>
    </cfRule>
    <cfRule type="cellIs" dxfId="84" priority="147" operator="equal">
      <formula>$B$28</formula>
    </cfRule>
    <cfRule type="cellIs" dxfId="83" priority="148" operator="equal">
      <formula>$B$27</formula>
    </cfRule>
  </conditionalFormatting>
  <conditionalFormatting sqref="N7:N26">
    <cfRule type="cellIs" dxfId="82" priority="149" operator="equal">
      <formula>$E$28</formula>
    </cfRule>
    <cfRule type="cellIs" dxfId="81" priority="150" operator="equal">
      <formula>$E$27</formula>
    </cfRule>
  </conditionalFormatting>
  <conditionalFormatting sqref="N7:N26">
    <cfRule type="cellIs" dxfId="80" priority="151" operator="equal">
      <formula>#REF!</formula>
    </cfRule>
    <cfRule type="cellIs" dxfId="79" priority="152" operator="equal">
      <formula>#REF!</formula>
    </cfRule>
  </conditionalFormatting>
  <conditionalFormatting sqref="BQ7:BQ26">
    <cfRule type="cellIs" dxfId="78" priority="140" operator="equal">
      <formula>$BN$28</formula>
    </cfRule>
    <cfRule type="cellIs" dxfId="77" priority="141" operator="equal">
      <formula>$BN$27</formula>
    </cfRule>
    <cfRule type="cellIs" dxfId="76" priority="142" operator="equal">
      <formula>$BE$28</formula>
    </cfRule>
    <cfRule type="cellIs" dxfId="75" priority="143" operator="equal">
      <formula>$BE$27</formula>
    </cfRule>
    <cfRule type="cellIs" dxfId="74" priority="144" operator="equal">
      <formula>#REF!</formula>
    </cfRule>
    <cfRule type="cellIs" dxfId="73" priority="145" operator="equal">
      <formula>#REF!</formula>
    </cfRule>
  </conditionalFormatting>
  <conditionalFormatting sqref="AP7:AP26">
    <cfRule type="cellIs" dxfId="72" priority="136" operator="equal">
      <formula>$AF$28</formula>
    </cfRule>
    <cfRule type="cellIs" dxfId="71" priority="137" operator="equal">
      <formula>$AF$27</formula>
    </cfRule>
    <cfRule type="cellIs" dxfId="70" priority="138" operator="equal">
      <formula>$AL$28</formula>
    </cfRule>
    <cfRule type="cellIs" dxfId="69" priority="139" operator="equal">
      <formula>$AL$27</formula>
    </cfRule>
  </conditionalFormatting>
  <conditionalFormatting sqref="BB7:BB26">
    <cfRule type="cellIs" dxfId="68" priority="133" operator="equal">
      <formula>$AY$28</formula>
    </cfRule>
    <cfRule type="cellIs" dxfId="67" priority="134" operator="equal">
      <formula>$AY$27</formula>
    </cfRule>
    <cfRule type="cellIs" dxfId="66" priority="135" operator="equal">
      <formula>$AY$27</formula>
    </cfRule>
  </conditionalFormatting>
  <conditionalFormatting sqref="Q7:Q26">
    <cfRule type="cellIs" dxfId="65" priority="131" operator="equal">
      <formula>$E$28</formula>
    </cfRule>
    <cfRule type="cellIs" dxfId="64" priority="132" operator="equal">
      <formula>$E$27</formula>
    </cfRule>
  </conditionalFormatting>
  <conditionalFormatting sqref="Q7:Q26">
    <cfRule type="cellIs" dxfId="63" priority="129" operator="equal">
      <formula>$N$28</formula>
    </cfRule>
    <cfRule type="cellIs" dxfId="62" priority="130" operator="equal">
      <formula>$N$27</formula>
    </cfRule>
  </conditionalFormatting>
  <conditionalFormatting sqref="Q7:Q26">
    <cfRule type="cellIs" dxfId="61" priority="127" operator="equal">
      <formula>1</formula>
    </cfRule>
    <cfRule type="cellIs" dxfId="60" priority="128" operator="equal">
      <formula>0</formula>
    </cfRule>
  </conditionalFormatting>
  <conditionalFormatting sqref="Q7:Q26">
    <cfRule type="cellIs" dxfId="59" priority="120" operator="equal">
      <formula>$E$28</formula>
    </cfRule>
    <cfRule type="cellIs" dxfId="58" priority="121" operator="equal">
      <formula>$B$28</formula>
    </cfRule>
    <cfRule type="cellIs" dxfId="57" priority="122" operator="equal">
      <formula>$B$27</formula>
    </cfRule>
  </conditionalFormatting>
  <conditionalFormatting sqref="Q7:Q26">
    <cfRule type="cellIs" dxfId="56" priority="123" operator="equal">
      <formula>$E$28</formula>
    </cfRule>
    <cfRule type="cellIs" dxfId="55" priority="124" operator="equal">
      <formula>$E$27</formula>
    </cfRule>
  </conditionalFormatting>
  <conditionalFormatting sqref="Q7:Q26">
    <cfRule type="cellIs" dxfId="54" priority="125" operator="equal">
      <formula>#REF!</formula>
    </cfRule>
    <cfRule type="cellIs" dxfId="53" priority="126" operator="equal">
      <formula>#REF!</formula>
    </cfRule>
  </conditionalFormatting>
  <conditionalFormatting sqref="BN7:BN26">
    <cfRule type="cellIs" dxfId="52" priority="106" operator="equal">
      <formula>$BE$28</formula>
    </cfRule>
    <cfRule type="cellIs" dxfId="51" priority="107" operator="equal">
      <formula>$BE$27</formula>
    </cfRule>
    <cfRule type="cellIs" dxfId="50" priority="108" operator="equal">
      <formula>#REF!</formula>
    </cfRule>
    <cfRule type="cellIs" dxfId="49" priority="109" operator="equal">
      <formula>#REF!</formula>
    </cfRule>
  </conditionalFormatting>
  <conditionalFormatting sqref="BQ7:BQ26">
    <cfRule type="cellIs" dxfId="48" priority="100" operator="equal">
      <formula>$BN$28</formula>
    </cfRule>
    <cfRule type="cellIs" dxfId="47" priority="101" operator="equal">
      <formula>$BN$27</formula>
    </cfRule>
    <cfRule type="cellIs" dxfId="46" priority="102" operator="equal">
      <formula>$BE$28</formula>
    </cfRule>
    <cfRule type="cellIs" dxfId="45" priority="103" operator="equal">
      <formula>$BE$27</formula>
    </cfRule>
    <cfRule type="cellIs" dxfId="44" priority="104" operator="equal">
      <formula>#REF!</formula>
    </cfRule>
    <cfRule type="cellIs" dxfId="43" priority="105" operator="equal">
      <formula>#REF!</formula>
    </cfRule>
  </conditionalFormatting>
  <conditionalFormatting sqref="BQ7:BQ26">
    <cfRule type="cellIs" dxfId="42" priority="96" operator="equal">
      <formula>$BE$28</formula>
    </cfRule>
    <cfRule type="cellIs" dxfId="41" priority="97" operator="equal">
      <formula>$BE$27</formula>
    </cfRule>
    <cfRule type="cellIs" dxfId="40" priority="98" operator="equal">
      <formula>#REF!</formula>
    </cfRule>
    <cfRule type="cellIs" dxfId="39" priority="99" operator="equal">
      <formula>#REF!</formula>
    </cfRule>
  </conditionalFormatting>
  <conditionalFormatting sqref="AC7:AC26">
    <cfRule type="cellIs" dxfId="38" priority="51" operator="equal">
      <formula>$E$28</formula>
    </cfRule>
    <cfRule type="cellIs" dxfId="37" priority="52" operator="equal">
      <formula>$E$27</formula>
    </cfRule>
  </conditionalFormatting>
  <conditionalFormatting sqref="AC7:AC26">
    <cfRule type="cellIs" dxfId="36" priority="49" operator="equal">
      <formula>$N$28</formula>
    </cfRule>
    <cfRule type="cellIs" dxfId="35" priority="50" operator="equal">
      <formula>$N$27</formula>
    </cfRule>
  </conditionalFormatting>
  <conditionalFormatting sqref="AC7:AC26">
    <cfRule type="cellIs" dxfId="34" priority="47" operator="equal">
      <formula>1</formula>
    </cfRule>
    <cfRule type="cellIs" dxfId="33" priority="48" operator="equal">
      <formula>0</formula>
    </cfRule>
  </conditionalFormatting>
  <conditionalFormatting sqref="AC7:AC26">
    <cfRule type="cellIs" dxfId="32" priority="40" operator="equal">
      <formula>$E$28</formula>
    </cfRule>
    <cfRule type="cellIs" dxfId="31" priority="41" operator="equal">
      <formula>$B$28</formula>
    </cfRule>
    <cfRule type="cellIs" dxfId="30" priority="42" operator="equal">
      <formula>$B$27</formula>
    </cfRule>
  </conditionalFormatting>
  <conditionalFormatting sqref="AC7:AC26">
    <cfRule type="cellIs" dxfId="29" priority="43" operator="equal">
      <formula>$E$28</formula>
    </cfRule>
    <cfRule type="cellIs" dxfId="28" priority="44" operator="equal">
      <formula>$E$27</formula>
    </cfRule>
  </conditionalFormatting>
  <conditionalFormatting sqref="AC7:AC26">
    <cfRule type="cellIs" dxfId="27" priority="45" operator="equal">
      <formula>#REF!</formula>
    </cfRule>
    <cfRule type="cellIs" dxfId="26" priority="46" operator="equal">
      <formula>#REF!</formula>
    </cfRule>
  </conditionalFormatting>
  <conditionalFormatting sqref="AJ7:AJ26">
    <cfRule type="cellIs" dxfId="25" priority="25" operator="equal">
      <formula>$E$28</formula>
    </cfRule>
    <cfRule type="cellIs" dxfId="24" priority="26" operator="equal">
      <formula>$E$27</formula>
    </cfRule>
  </conditionalFormatting>
  <conditionalFormatting sqref="AJ7:AJ26">
    <cfRule type="cellIs" dxfId="23" priority="23" operator="equal">
      <formula>$N$28</formula>
    </cfRule>
    <cfRule type="cellIs" dxfId="22" priority="24" operator="equal">
      <formula>$N$27</formula>
    </cfRule>
  </conditionalFormatting>
  <conditionalFormatting sqref="AJ7:AJ26">
    <cfRule type="cellIs" dxfId="21" priority="21" operator="equal">
      <formula>1</formula>
    </cfRule>
    <cfRule type="cellIs" dxfId="20" priority="22" operator="equal">
      <formula>0</formula>
    </cfRule>
  </conditionalFormatting>
  <conditionalFormatting sqref="AJ7:AJ26">
    <cfRule type="cellIs" dxfId="19" priority="14" operator="equal">
      <formula>$E$28</formula>
    </cfRule>
    <cfRule type="cellIs" dxfId="18" priority="15" operator="equal">
      <formula>$B$28</formula>
    </cfRule>
    <cfRule type="cellIs" dxfId="17" priority="16" operator="equal">
      <formula>$B$27</formula>
    </cfRule>
  </conditionalFormatting>
  <conditionalFormatting sqref="AJ7:AJ26">
    <cfRule type="cellIs" dxfId="16" priority="17" operator="equal">
      <formula>$E$28</formula>
    </cfRule>
    <cfRule type="cellIs" dxfId="15" priority="18" operator="equal">
      <formula>$E$27</formula>
    </cfRule>
  </conditionalFormatting>
  <conditionalFormatting sqref="AJ7:AJ26">
    <cfRule type="cellIs" dxfId="14" priority="19" operator="equal">
      <formula>#REF!</formula>
    </cfRule>
    <cfRule type="cellIs" dxfId="13" priority="20" operator="equal">
      <formula>#REF!</formula>
    </cfRule>
  </conditionalFormatting>
  <conditionalFormatting sqref="AF7:AF26">
    <cfRule type="cellIs" dxfId="12" priority="12" operator="equal">
      <formula>$E$28</formula>
    </cfRule>
    <cfRule type="cellIs" dxfId="11" priority="13" operator="equal">
      <formula>$E$27</formula>
    </cfRule>
  </conditionalFormatting>
  <conditionalFormatting sqref="AF7:AF26">
    <cfRule type="cellIs" dxfId="10" priority="10" operator="equal">
      <formula>$N$28</formula>
    </cfRule>
    <cfRule type="cellIs" dxfId="9" priority="11" operator="equal">
      <formula>$N$27</formula>
    </cfRule>
  </conditionalFormatting>
  <conditionalFormatting sqref="AF7:AF26">
    <cfRule type="cellIs" dxfId="8" priority="8" operator="equal">
      <formula>1</formula>
    </cfRule>
    <cfRule type="cellIs" dxfId="7" priority="9" operator="equal">
      <formula>0</formula>
    </cfRule>
  </conditionalFormatting>
  <conditionalFormatting sqref="AF7:AF26">
    <cfRule type="cellIs" dxfId="6" priority="1" operator="equal">
      <formula>$E$28</formula>
    </cfRule>
    <cfRule type="cellIs" dxfId="5" priority="2" operator="equal">
      <formula>$B$28</formula>
    </cfRule>
    <cfRule type="cellIs" dxfId="4" priority="3" operator="equal">
      <formula>$B$27</formula>
    </cfRule>
  </conditionalFormatting>
  <conditionalFormatting sqref="AF7:AF26">
    <cfRule type="cellIs" dxfId="3" priority="4" operator="equal">
      <formula>$E$28</formula>
    </cfRule>
    <cfRule type="cellIs" dxfId="2" priority="5" operator="equal">
      <formula>$E$27</formula>
    </cfRule>
  </conditionalFormatting>
  <conditionalFormatting sqref="AF7:AF26">
    <cfRule type="cellIs" dxfId="1" priority="6" operator="equal">
      <formula>#REF!</formula>
    </cfRule>
    <cfRule type="cellIs" dxfId="0" priority="7" operator="equal">
      <formula>#REF!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9" fitToWidth="0" orientation="landscape" r:id="rId1"/>
  <headerFooter>
    <oddHeader xml:space="preserve">&amp;C&amp;28РОЗШИРЕНИЙ МОНІТОРИНГ РОБОТИ РАЙДЕРЖАДМІНІСТРАЦІЙ СТАНОМ НА 01.02.2019
</oddHeader>
  </headerFooter>
  <colBreaks count="1" manualBreakCount="1">
    <brk id="67" max="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Міста</vt:lpstr>
      <vt:lpstr>Райони</vt:lpstr>
      <vt:lpstr>Міста!Заголовки_для_печати</vt:lpstr>
      <vt:lpstr>Райони!Заголовки_для_печати</vt:lpstr>
      <vt:lpstr>Міста!Область_печати</vt:lpstr>
      <vt:lpstr>Райони!Область_печати</vt:lpstr>
    </vt:vector>
  </TitlesOfParts>
  <Company>Министерство Экономики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analiz3</dc:creator>
  <cp:lastModifiedBy>dek222</cp:lastModifiedBy>
  <cp:lastPrinted>2019-02-27T14:38:38Z</cp:lastPrinted>
  <dcterms:created xsi:type="dcterms:W3CDTF">2012-01-17T13:24:25Z</dcterms:created>
  <dcterms:modified xsi:type="dcterms:W3CDTF">2019-02-27T14:39:55Z</dcterms:modified>
</cp:coreProperties>
</file>